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10" activeTab="18"/>
  </bookViews>
  <sheets>
    <sheet name="Ноябрь остатки  (2)" sheetId="41" r:id="rId1"/>
    <sheet name="Сентябрь 2021" sheetId="32" r:id="rId2"/>
    <sheet name="Сентябрь остатки" sheetId="33" r:id="rId3"/>
    <sheet name="Октябрь2021" sheetId="34" r:id="rId4"/>
    <sheet name="Октябрь остатки (2)" sheetId="35" r:id="rId5"/>
    <sheet name="Ноябрь 2021" sheetId="36" r:id="rId6"/>
    <sheet name="Ноябрь остатки " sheetId="37" r:id="rId7"/>
    <sheet name="Декабрь 2021 " sheetId="39" r:id="rId8"/>
    <sheet name="Декабрь 2021(2)" sheetId="40" r:id="rId9"/>
    <sheet name="Декабрь остатки" sheetId="42" r:id="rId10"/>
    <sheet name="Январь 2022" sheetId="43" r:id="rId11"/>
    <sheet name="Январь остатки " sheetId="44" r:id="rId12"/>
    <sheet name="Февраль 2022 " sheetId="45" r:id="rId13"/>
    <sheet name="Февраль остатки  (2)" sheetId="47" r:id="rId14"/>
    <sheet name="Март 22 нов" sheetId="48" r:id="rId15"/>
    <sheet name="Март остатки  (3)" sheetId="50" r:id="rId16"/>
    <sheet name="Май 22" sheetId="49" r:id="rId17"/>
    <sheet name="Апрель 22  (2)" sheetId="52" r:id="rId18"/>
    <sheet name="СЕНТЯБРЬ 22" sheetId="53" r:id="rId19"/>
  </sheets>
  <calcPr calcId="144525"/>
</workbook>
</file>

<file path=xl/calcChain.xml><?xml version="1.0" encoding="utf-8"?>
<calcChain xmlns="http://schemas.openxmlformats.org/spreadsheetml/2006/main">
  <c r="F282" i="53" l="1"/>
  <c r="F283" i="53" s="1"/>
  <c r="F263" i="53"/>
  <c r="J263" i="53" s="1"/>
  <c r="F234" i="53"/>
  <c r="F235" i="53" s="1"/>
  <c r="F211" i="53"/>
  <c r="F212" i="53" s="1"/>
  <c r="F213" i="53" s="1"/>
  <c r="F179" i="53"/>
  <c r="F180" i="53" s="1"/>
  <c r="F159" i="53"/>
  <c r="F129" i="53"/>
  <c r="F107" i="53"/>
  <c r="J107" i="53" s="1"/>
  <c r="F74" i="53"/>
  <c r="F75" i="53" s="1"/>
  <c r="F55" i="53"/>
  <c r="F30" i="53"/>
  <c r="F7" i="53"/>
  <c r="F8" i="53" s="1"/>
  <c r="G304" i="53"/>
  <c r="H304" i="53" s="1"/>
  <c r="G303" i="53"/>
  <c r="H303" i="53" s="1"/>
  <c r="G302" i="53"/>
  <c r="H302" i="53" s="1"/>
  <c r="G300" i="53"/>
  <c r="H300" i="53" s="1"/>
  <c r="G299" i="53"/>
  <c r="H299" i="53" s="1"/>
  <c r="G298" i="53"/>
  <c r="H298" i="53" s="1"/>
  <c r="G297" i="53"/>
  <c r="H297" i="53" s="1"/>
  <c r="G296" i="53"/>
  <c r="H296" i="53" s="1"/>
  <c r="G295" i="53"/>
  <c r="H295" i="53" s="1"/>
  <c r="G294" i="53"/>
  <c r="H294" i="53" s="1"/>
  <c r="G293" i="53"/>
  <c r="G291" i="53"/>
  <c r="H291" i="53" s="1"/>
  <c r="G290" i="53"/>
  <c r="H290" i="53" s="1"/>
  <c r="G289" i="53"/>
  <c r="H289" i="53" s="1"/>
  <c r="G288" i="53"/>
  <c r="H288" i="53" s="1"/>
  <c r="G287" i="53"/>
  <c r="H287" i="53" s="1"/>
  <c r="G286" i="53"/>
  <c r="H286" i="53" s="1"/>
  <c r="G285" i="53"/>
  <c r="H285" i="53" s="1"/>
  <c r="G284" i="53"/>
  <c r="H284" i="53" s="1"/>
  <c r="G283" i="53"/>
  <c r="H283" i="53" s="1"/>
  <c r="B283" i="53"/>
  <c r="B284" i="53" s="1"/>
  <c r="B285" i="53" s="1"/>
  <c r="B286" i="53" s="1"/>
  <c r="B287" i="53" s="1"/>
  <c r="B288" i="53" s="1"/>
  <c r="B289" i="53" s="1"/>
  <c r="B290" i="53" s="1"/>
  <c r="B291" i="53" s="1"/>
  <c r="B292" i="53" s="1"/>
  <c r="B293" i="53" s="1"/>
  <c r="B294" i="53" s="1"/>
  <c r="B295" i="53" s="1"/>
  <c r="B296" i="53" s="1"/>
  <c r="B297" i="53" s="1"/>
  <c r="B298" i="53" s="1"/>
  <c r="B299" i="53" s="1"/>
  <c r="B300" i="53" s="1"/>
  <c r="B301" i="53" s="1"/>
  <c r="B302" i="53" s="1"/>
  <c r="B303" i="53" s="1"/>
  <c r="B304" i="53" s="1"/>
  <c r="G282" i="53"/>
  <c r="H282" i="53" s="1"/>
  <c r="G280" i="53"/>
  <c r="H280" i="53" s="1"/>
  <c r="G278" i="53"/>
  <c r="H278" i="53" s="1"/>
  <c r="G277" i="53"/>
  <c r="H277" i="53" s="1"/>
  <c r="G276" i="53"/>
  <c r="H276" i="53" s="1"/>
  <c r="G275" i="53"/>
  <c r="H275" i="53" s="1"/>
  <c r="G274" i="53"/>
  <c r="H274" i="53" s="1"/>
  <c r="G272" i="53"/>
  <c r="H272" i="53" s="1"/>
  <c r="G271" i="53"/>
  <c r="H271" i="53" s="1"/>
  <c r="G270" i="53"/>
  <c r="H270" i="53" s="1"/>
  <c r="G269" i="53"/>
  <c r="G268" i="53"/>
  <c r="H268" i="53" s="1"/>
  <c r="G267" i="53"/>
  <c r="H267" i="53" s="1"/>
  <c r="G266" i="53"/>
  <c r="H266" i="53" s="1"/>
  <c r="G265" i="53"/>
  <c r="H265" i="53" s="1"/>
  <c r="B265" i="53"/>
  <c r="B266" i="53" s="1"/>
  <c r="B267" i="53" s="1"/>
  <c r="B268" i="53" s="1"/>
  <c r="B269" i="53" s="1"/>
  <c r="B270" i="53" s="1"/>
  <c r="B271" i="53" s="1"/>
  <c r="B272" i="53" s="1"/>
  <c r="B273" i="53" s="1"/>
  <c r="B274" i="53" s="1"/>
  <c r="B275" i="53" s="1"/>
  <c r="B276" i="53" s="1"/>
  <c r="B277" i="53" s="1"/>
  <c r="B278" i="53" s="1"/>
  <c r="B279" i="53" s="1"/>
  <c r="B280" i="53" s="1"/>
  <c r="G264" i="53"/>
  <c r="H264" i="53" s="1"/>
  <c r="B264" i="53"/>
  <c r="G263" i="53"/>
  <c r="H263" i="53" s="1"/>
  <c r="G258" i="53"/>
  <c r="H258" i="53" s="1"/>
  <c r="G257" i="53"/>
  <c r="H257" i="53" s="1"/>
  <c r="G256" i="53"/>
  <c r="H256" i="53" s="1"/>
  <c r="G255" i="53"/>
  <c r="H255" i="53" s="1"/>
  <c r="G254" i="53"/>
  <c r="H254" i="53" s="1"/>
  <c r="G253" i="53"/>
  <c r="H253" i="53" s="1"/>
  <c r="G252" i="53"/>
  <c r="H252" i="53" s="1"/>
  <c r="G251" i="53"/>
  <c r="H251" i="53" s="1"/>
  <c r="G250" i="53"/>
  <c r="H250" i="53" s="1"/>
  <c r="G249" i="53"/>
  <c r="H249" i="53" s="1"/>
  <c r="G248" i="53"/>
  <c r="G246" i="53"/>
  <c r="H246" i="53" s="1"/>
  <c r="G245" i="53"/>
  <c r="H245" i="53" s="1"/>
  <c r="G244" i="53"/>
  <c r="H244" i="53" s="1"/>
  <c r="G243" i="53"/>
  <c r="H243" i="53" s="1"/>
  <c r="G242" i="53"/>
  <c r="H242" i="53" s="1"/>
  <c r="G241" i="53"/>
  <c r="H241" i="53" s="1"/>
  <c r="G240" i="53"/>
  <c r="H240" i="53" s="1"/>
  <c r="G239" i="53"/>
  <c r="H239" i="53" s="1"/>
  <c r="G238" i="53"/>
  <c r="H238" i="53" s="1"/>
  <c r="H237" i="53"/>
  <c r="G237" i="53"/>
  <c r="G236" i="53"/>
  <c r="H236" i="53" s="1"/>
  <c r="G235" i="53"/>
  <c r="H235" i="53" s="1"/>
  <c r="B235" i="53"/>
  <c r="B236" i="53" s="1"/>
  <c r="B237" i="53" s="1"/>
  <c r="B238" i="53" s="1"/>
  <c r="B239" i="53" s="1"/>
  <c r="B240" i="53" s="1"/>
  <c r="B241" i="53" s="1"/>
  <c r="B242" i="53" s="1"/>
  <c r="B243" i="53" s="1"/>
  <c r="B244" i="53" s="1"/>
  <c r="B245" i="53" s="1"/>
  <c r="B246" i="53" s="1"/>
  <c r="B247" i="53" s="1"/>
  <c r="B248" i="53" s="1"/>
  <c r="B249" i="53" s="1"/>
  <c r="B250" i="53" s="1"/>
  <c r="B251" i="53" s="1"/>
  <c r="B252" i="53" s="1"/>
  <c r="B253" i="53" s="1"/>
  <c r="B254" i="53" s="1"/>
  <c r="B255" i="53" s="1"/>
  <c r="B256" i="53" s="1"/>
  <c r="B257" i="53" s="1"/>
  <c r="B258" i="53" s="1"/>
  <c r="J234" i="53"/>
  <c r="G234" i="53"/>
  <c r="H234" i="53" s="1"/>
  <c r="G232" i="53"/>
  <c r="H232" i="53" s="1"/>
  <c r="H230" i="53"/>
  <c r="G230" i="53"/>
  <c r="G229" i="53"/>
  <c r="H229" i="53" s="1"/>
  <c r="G228" i="53"/>
  <c r="H228" i="53" s="1"/>
  <c r="G227" i="53"/>
  <c r="H227" i="53" s="1"/>
  <c r="G226" i="53"/>
  <c r="H226" i="53" s="1"/>
  <c r="G225" i="53"/>
  <c r="H225" i="53" s="1"/>
  <c r="G224" i="53"/>
  <c r="H224" i="53" s="1"/>
  <c r="G223" i="53"/>
  <c r="H223" i="53" s="1"/>
  <c r="G221" i="53"/>
  <c r="H221" i="53" s="1"/>
  <c r="G220" i="53"/>
  <c r="H220" i="53" s="1"/>
  <c r="G219" i="53"/>
  <c r="H219" i="53" s="1"/>
  <c r="G218" i="53"/>
  <c r="H218" i="53" s="1"/>
  <c r="G217" i="53"/>
  <c r="H217" i="53" s="1"/>
  <c r="G216" i="53"/>
  <c r="H216" i="53" s="1"/>
  <c r="G215" i="53"/>
  <c r="G214" i="53"/>
  <c r="H214" i="53" s="1"/>
  <c r="G213" i="53"/>
  <c r="H213" i="53" s="1"/>
  <c r="G212" i="53"/>
  <c r="H212" i="53" s="1"/>
  <c r="B212" i="53"/>
  <c r="B213" i="53" s="1"/>
  <c r="B214" i="53" s="1"/>
  <c r="B215" i="53" s="1"/>
  <c r="B216" i="53" s="1"/>
  <c r="B217" i="53" s="1"/>
  <c r="B218" i="53" s="1"/>
  <c r="B219" i="53" s="1"/>
  <c r="B220" i="53" s="1"/>
  <c r="B221" i="53" s="1"/>
  <c r="B222" i="53" s="1"/>
  <c r="B223" i="53" s="1"/>
  <c r="B224" i="53" s="1"/>
  <c r="B225" i="53" s="1"/>
  <c r="B226" i="53" s="1"/>
  <c r="B227" i="53" s="1"/>
  <c r="B228" i="53" s="1"/>
  <c r="B229" i="53" s="1"/>
  <c r="B230" i="53" s="1"/>
  <c r="B231" i="53" s="1"/>
  <c r="B232" i="53" s="1"/>
  <c r="G211" i="53"/>
  <c r="H211" i="53" s="1"/>
  <c r="G201" i="53"/>
  <c r="H201" i="53" s="1"/>
  <c r="G200" i="53"/>
  <c r="H200" i="53" s="1"/>
  <c r="G199" i="53"/>
  <c r="H199" i="53" s="1"/>
  <c r="G197" i="53"/>
  <c r="H197" i="53" s="1"/>
  <c r="G196" i="53"/>
  <c r="H196" i="53" s="1"/>
  <c r="G195" i="53"/>
  <c r="H195" i="53" s="1"/>
  <c r="G194" i="53"/>
  <c r="H194" i="53" s="1"/>
  <c r="G193" i="53"/>
  <c r="H193" i="53" s="1"/>
  <c r="G192" i="53"/>
  <c r="H192" i="53" s="1"/>
  <c r="G191" i="53"/>
  <c r="H191" i="53" s="1"/>
  <c r="G190" i="53"/>
  <c r="G188" i="53"/>
  <c r="H188" i="53" s="1"/>
  <c r="G187" i="53"/>
  <c r="H187" i="53" s="1"/>
  <c r="G186" i="53"/>
  <c r="H186" i="53" s="1"/>
  <c r="G185" i="53"/>
  <c r="H185" i="53" s="1"/>
  <c r="G184" i="53"/>
  <c r="H184" i="53" s="1"/>
  <c r="G183" i="53"/>
  <c r="H183" i="53" s="1"/>
  <c r="G182" i="53"/>
  <c r="H182" i="53" s="1"/>
  <c r="G181" i="53"/>
  <c r="H181" i="53" s="1"/>
  <c r="G180" i="53"/>
  <c r="H180" i="53" s="1"/>
  <c r="B180" i="53"/>
  <c r="B181" i="53" s="1"/>
  <c r="B182" i="53" s="1"/>
  <c r="B183" i="53" s="1"/>
  <c r="B184" i="53" s="1"/>
  <c r="B185" i="53" s="1"/>
  <c r="B186" i="53" s="1"/>
  <c r="B187" i="53" s="1"/>
  <c r="B188" i="53" s="1"/>
  <c r="B189" i="53" s="1"/>
  <c r="B190" i="53" s="1"/>
  <c r="B191" i="53" s="1"/>
  <c r="B192" i="53" s="1"/>
  <c r="B193" i="53" s="1"/>
  <c r="B194" i="53" s="1"/>
  <c r="B195" i="53" s="1"/>
  <c r="B196" i="53" s="1"/>
  <c r="B197" i="53" s="1"/>
  <c r="B198" i="53" s="1"/>
  <c r="B199" i="53" s="1"/>
  <c r="B200" i="53" s="1"/>
  <c r="B201" i="53" s="1"/>
  <c r="G179" i="53"/>
  <c r="H179" i="53" s="1"/>
  <c r="G177" i="53"/>
  <c r="H177" i="53" s="1"/>
  <c r="G176" i="53"/>
  <c r="H176" i="53" s="1"/>
  <c r="G175" i="53"/>
  <c r="H175" i="53" s="1"/>
  <c r="G174" i="53"/>
  <c r="H174" i="53" s="1"/>
  <c r="G173" i="53"/>
  <c r="H173" i="53" s="1"/>
  <c r="G172" i="53"/>
  <c r="H172" i="53" s="1"/>
  <c r="G171" i="53"/>
  <c r="G169" i="53"/>
  <c r="H169" i="53" s="1"/>
  <c r="G168" i="53"/>
  <c r="H168" i="53" s="1"/>
  <c r="G167" i="53"/>
  <c r="H167" i="53" s="1"/>
  <c r="G166" i="53"/>
  <c r="H166" i="53" s="1"/>
  <c r="G165" i="53"/>
  <c r="H165" i="53" s="1"/>
  <c r="G164" i="53"/>
  <c r="H164" i="53" s="1"/>
  <c r="G163" i="53"/>
  <c r="H163" i="53" s="1"/>
  <c r="G162" i="53"/>
  <c r="H162" i="53" s="1"/>
  <c r="G161" i="53"/>
  <c r="H161" i="53" s="1"/>
  <c r="G160" i="53"/>
  <c r="H160" i="53" s="1"/>
  <c r="B160" i="53"/>
  <c r="B161" i="53" s="1"/>
  <c r="B162" i="53" s="1"/>
  <c r="B163" i="53" s="1"/>
  <c r="B164" i="53" s="1"/>
  <c r="B165" i="53" s="1"/>
  <c r="B166" i="53" s="1"/>
  <c r="B167" i="53" s="1"/>
  <c r="B168" i="53" s="1"/>
  <c r="B169" i="53" s="1"/>
  <c r="B170" i="53" s="1"/>
  <c r="B171" i="53" s="1"/>
  <c r="B172" i="53" s="1"/>
  <c r="B173" i="53" s="1"/>
  <c r="B174" i="53" s="1"/>
  <c r="B175" i="53" s="1"/>
  <c r="B176" i="53" s="1"/>
  <c r="B177" i="53" s="1"/>
  <c r="H159" i="53"/>
  <c r="G159" i="53"/>
  <c r="F160" i="53"/>
  <c r="J160" i="53" s="1"/>
  <c r="G151" i="53"/>
  <c r="H151" i="53" s="1"/>
  <c r="G149" i="53"/>
  <c r="H149" i="53" s="1"/>
  <c r="G148" i="53"/>
  <c r="H148" i="53" s="1"/>
  <c r="G147" i="53"/>
  <c r="H147" i="53" s="1"/>
  <c r="G146" i="53"/>
  <c r="H146" i="53" s="1"/>
  <c r="G145" i="53"/>
  <c r="H145" i="53" s="1"/>
  <c r="G144" i="53"/>
  <c r="H144" i="53" s="1"/>
  <c r="G143" i="53"/>
  <c r="H143" i="53" s="1"/>
  <c r="G142" i="53"/>
  <c r="H142" i="53" s="1"/>
  <c r="G141" i="53"/>
  <c r="H141" i="53" s="1"/>
  <c r="G140" i="53"/>
  <c r="H140" i="53" s="1"/>
  <c r="G139" i="53"/>
  <c r="G137" i="53"/>
  <c r="H137" i="53" s="1"/>
  <c r="G136" i="53"/>
  <c r="H136" i="53" s="1"/>
  <c r="G135" i="53"/>
  <c r="H135" i="53" s="1"/>
  <c r="G134" i="53"/>
  <c r="H134" i="53" s="1"/>
  <c r="G133" i="53"/>
  <c r="H133" i="53" s="1"/>
  <c r="G132" i="53"/>
  <c r="H132" i="53" s="1"/>
  <c r="G131" i="53"/>
  <c r="H131" i="53" s="1"/>
  <c r="G130" i="53"/>
  <c r="H130" i="53" s="1"/>
  <c r="B130" i="53"/>
  <c r="B131" i="53" s="1"/>
  <c r="B132" i="53" s="1"/>
  <c r="B133" i="53" s="1"/>
  <c r="B134" i="53" s="1"/>
  <c r="B135" i="53" s="1"/>
  <c r="B136" i="53" s="1"/>
  <c r="B137" i="53" s="1"/>
  <c r="B138" i="53" s="1"/>
  <c r="B139" i="53" s="1"/>
  <c r="B140" i="53" s="1"/>
  <c r="B141" i="53" s="1"/>
  <c r="B142" i="53" s="1"/>
  <c r="B143" i="53" s="1"/>
  <c r="B144" i="53" s="1"/>
  <c r="B145" i="53" s="1"/>
  <c r="B146" i="53" s="1"/>
  <c r="B147" i="53" s="1"/>
  <c r="B148" i="53" s="1"/>
  <c r="B149" i="53" s="1"/>
  <c r="B150" i="53" s="1"/>
  <c r="B151" i="53" s="1"/>
  <c r="G129" i="53"/>
  <c r="H129" i="53" s="1"/>
  <c r="J129" i="53"/>
  <c r="G127" i="53"/>
  <c r="H127" i="53" s="1"/>
  <c r="G125" i="53"/>
  <c r="H125" i="53" s="1"/>
  <c r="G124" i="53"/>
  <c r="H124" i="53" s="1"/>
  <c r="G123" i="53"/>
  <c r="H123" i="53" s="1"/>
  <c r="G122" i="53"/>
  <c r="H122" i="53" s="1"/>
  <c r="G121" i="53"/>
  <c r="H121" i="53" s="1"/>
  <c r="G120" i="53"/>
  <c r="H120" i="53" s="1"/>
  <c r="G119" i="53"/>
  <c r="H119" i="53" s="1"/>
  <c r="G118" i="53"/>
  <c r="H118" i="53" s="1"/>
  <c r="G116" i="53"/>
  <c r="H116" i="53" s="1"/>
  <c r="G115" i="53"/>
  <c r="H115" i="53" s="1"/>
  <c r="G114" i="53"/>
  <c r="H114" i="53" s="1"/>
  <c r="G113" i="53"/>
  <c r="H113" i="53" s="1"/>
  <c r="G112" i="53"/>
  <c r="H112" i="53" s="1"/>
  <c r="G111" i="53"/>
  <c r="H111" i="53" s="1"/>
  <c r="G110" i="53"/>
  <c r="G109" i="53"/>
  <c r="H109" i="53" s="1"/>
  <c r="G108" i="53"/>
  <c r="H108" i="53" s="1"/>
  <c r="B108" i="53"/>
  <c r="B109" i="53" s="1"/>
  <c r="B110" i="53" s="1"/>
  <c r="B111" i="53" s="1"/>
  <c r="B112" i="53" s="1"/>
  <c r="B113" i="53" s="1"/>
  <c r="B114" i="53" s="1"/>
  <c r="B115" i="53" s="1"/>
  <c r="B116" i="53" s="1"/>
  <c r="B117" i="53" s="1"/>
  <c r="B118" i="53" s="1"/>
  <c r="B119" i="53" s="1"/>
  <c r="B120" i="53" s="1"/>
  <c r="B121" i="53" s="1"/>
  <c r="B122" i="53" s="1"/>
  <c r="B123" i="53" s="1"/>
  <c r="B124" i="53" s="1"/>
  <c r="B125" i="53" s="1"/>
  <c r="B126" i="53" s="1"/>
  <c r="B127" i="53" s="1"/>
  <c r="G107" i="53"/>
  <c r="H107" i="53" s="1"/>
  <c r="G90" i="53"/>
  <c r="H90" i="53" s="1"/>
  <c r="G89" i="53"/>
  <c r="H89" i="53" s="1"/>
  <c r="G88" i="53"/>
  <c r="H88" i="53" s="1"/>
  <c r="G87" i="53"/>
  <c r="H87" i="53" s="1"/>
  <c r="G86" i="53"/>
  <c r="H86" i="53" s="1"/>
  <c r="G85" i="53"/>
  <c r="H85" i="53" s="1"/>
  <c r="G84" i="53"/>
  <c r="G82" i="53"/>
  <c r="H82" i="53" s="1"/>
  <c r="G81" i="53"/>
  <c r="H81" i="53" s="1"/>
  <c r="G80" i="53"/>
  <c r="H80" i="53" s="1"/>
  <c r="G79" i="53"/>
  <c r="H79" i="53" s="1"/>
  <c r="G78" i="53"/>
  <c r="H78" i="53" s="1"/>
  <c r="G77" i="53"/>
  <c r="H77" i="53" s="1"/>
  <c r="G76" i="53"/>
  <c r="H76" i="53" s="1"/>
  <c r="G75" i="53"/>
  <c r="H75" i="53" s="1"/>
  <c r="B75" i="53"/>
  <c r="B76" i="53" s="1"/>
  <c r="B77" i="53" s="1"/>
  <c r="B78" i="53" s="1"/>
  <c r="B79" i="53" s="1"/>
  <c r="B80" i="53" s="1"/>
  <c r="B81" i="53" s="1"/>
  <c r="B82" i="53" s="1"/>
  <c r="B83" i="53" s="1"/>
  <c r="B84" i="53" s="1"/>
  <c r="B85" i="53" s="1"/>
  <c r="B86" i="53" s="1"/>
  <c r="B87" i="53" s="1"/>
  <c r="B88" i="53" s="1"/>
  <c r="B89" i="53" s="1"/>
  <c r="B90" i="53" s="1"/>
  <c r="G74" i="53"/>
  <c r="H74" i="53" s="1"/>
  <c r="G72" i="53"/>
  <c r="H72" i="53" s="1"/>
  <c r="G70" i="53"/>
  <c r="H70" i="53" s="1"/>
  <c r="G69" i="53"/>
  <c r="H69" i="53" s="1"/>
  <c r="G68" i="53"/>
  <c r="H68" i="53" s="1"/>
  <c r="G67" i="53"/>
  <c r="H67" i="53" s="1"/>
  <c r="G66" i="53"/>
  <c r="H66" i="53" s="1"/>
  <c r="G64" i="53"/>
  <c r="H64" i="53" s="1"/>
  <c r="G63" i="53"/>
  <c r="H63" i="53" s="1"/>
  <c r="G62" i="53"/>
  <c r="H62" i="53" s="1"/>
  <c r="G61" i="53"/>
  <c r="G60" i="53"/>
  <c r="H60" i="53" s="1"/>
  <c r="G59" i="53"/>
  <c r="H59" i="53" s="1"/>
  <c r="G58" i="53"/>
  <c r="H58" i="53" s="1"/>
  <c r="G57" i="53"/>
  <c r="H57" i="53" s="1"/>
  <c r="G56" i="53"/>
  <c r="H56" i="53" s="1"/>
  <c r="B56" i="53"/>
  <c r="F56" i="53" s="1"/>
  <c r="J56" i="53" s="1"/>
  <c r="I56" i="53" s="1"/>
  <c r="J55" i="53"/>
  <c r="I55" i="53" s="1"/>
  <c r="G55" i="53"/>
  <c r="H55" i="53" s="1"/>
  <c r="G50" i="53"/>
  <c r="H50" i="53" s="1"/>
  <c r="G49" i="53"/>
  <c r="H49" i="53" s="1"/>
  <c r="G47" i="53"/>
  <c r="H47" i="53" s="1"/>
  <c r="G46" i="53"/>
  <c r="H46" i="53" s="1"/>
  <c r="G45" i="53"/>
  <c r="H45" i="53" s="1"/>
  <c r="G44" i="53"/>
  <c r="H44" i="53" s="1"/>
  <c r="G43" i="53"/>
  <c r="H43" i="53" s="1"/>
  <c r="G42" i="53"/>
  <c r="H42" i="53" s="1"/>
  <c r="N41" i="53"/>
  <c r="G41" i="53"/>
  <c r="H41" i="53" s="1"/>
  <c r="G40" i="53"/>
  <c r="H40" i="53" s="1"/>
  <c r="G39" i="53"/>
  <c r="H39" i="53" s="1"/>
  <c r="G38" i="53"/>
  <c r="G36" i="53"/>
  <c r="H36" i="53" s="1"/>
  <c r="G35" i="53"/>
  <c r="H35" i="53" s="1"/>
  <c r="G34" i="53"/>
  <c r="H34" i="53" s="1"/>
  <c r="G33" i="53"/>
  <c r="H33" i="53" s="1"/>
  <c r="G32" i="53"/>
  <c r="H32" i="53" s="1"/>
  <c r="G31" i="53"/>
  <c r="H31" i="53" s="1"/>
  <c r="B31" i="53"/>
  <c r="B32" i="53" s="1"/>
  <c r="B33" i="53" s="1"/>
  <c r="B34" i="53" s="1"/>
  <c r="B35" i="53" s="1"/>
  <c r="B36" i="53" s="1"/>
  <c r="B37" i="53" s="1"/>
  <c r="B38" i="53" s="1"/>
  <c r="B39" i="53" s="1"/>
  <c r="B40" i="53" s="1"/>
  <c r="B41" i="53" s="1"/>
  <c r="B42" i="53" s="1"/>
  <c r="B43" i="53" s="1"/>
  <c r="B44" i="53" s="1"/>
  <c r="B45" i="53" s="1"/>
  <c r="B46" i="53" s="1"/>
  <c r="B47" i="53" s="1"/>
  <c r="B48" i="53" s="1"/>
  <c r="B49" i="53" s="1"/>
  <c r="B50" i="53" s="1"/>
  <c r="J30" i="53"/>
  <c r="G30" i="53"/>
  <c r="H30" i="53" s="1"/>
  <c r="F31" i="53"/>
  <c r="G28" i="53"/>
  <c r="H28" i="53" s="1"/>
  <c r="G27" i="53"/>
  <c r="H27" i="53" s="1"/>
  <c r="G25" i="53"/>
  <c r="H25" i="53" s="1"/>
  <c r="G24" i="53"/>
  <c r="H24" i="53" s="1"/>
  <c r="G23" i="53"/>
  <c r="H23" i="53" s="1"/>
  <c r="G22" i="53"/>
  <c r="H22" i="53" s="1"/>
  <c r="G21" i="53"/>
  <c r="H21" i="53" s="1"/>
  <c r="G20" i="53"/>
  <c r="H20" i="53" s="1"/>
  <c r="G19" i="53"/>
  <c r="H19" i="53" s="1"/>
  <c r="G18" i="53"/>
  <c r="G16" i="53"/>
  <c r="H16" i="53" s="1"/>
  <c r="G15" i="53"/>
  <c r="H15" i="53" s="1"/>
  <c r="G14" i="53"/>
  <c r="H14" i="53" s="1"/>
  <c r="G13" i="53"/>
  <c r="H13" i="53" s="1"/>
  <c r="G12" i="53"/>
  <c r="H12" i="53" s="1"/>
  <c r="G11" i="53"/>
  <c r="H11" i="53" s="1"/>
  <c r="G10" i="53"/>
  <c r="H10" i="53" s="1"/>
  <c r="G9" i="53"/>
  <c r="H9" i="53" s="1"/>
  <c r="G8" i="53"/>
  <c r="H8" i="53" s="1"/>
  <c r="B8" i="53"/>
  <c r="B9" i="53" s="1"/>
  <c r="B10" i="53" s="1"/>
  <c r="B11" i="53" s="1"/>
  <c r="B12" i="53" s="1"/>
  <c r="B13" i="53" s="1"/>
  <c r="B14" i="53" s="1"/>
  <c r="B15" i="53" s="1"/>
  <c r="B16" i="53" s="1"/>
  <c r="B17" i="53" s="1"/>
  <c r="B18" i="53" s="1"/>
  <c r="B19" i="53" s="1"/>
  <c r="B20" i="53" s="1"/>
  <c r="B21" i="53" s="1"/>
  <c r="B22" i="53" s="1"/>
  <c r="B23" i="53" s="1"/>
  <c r="B24" i="53" s="1"/>
  <c r="B25" i="53" s="1"/>
  <c r="B26" i="53" s="1"/>
  <c r="B27" i="53" s="1"/>
  <c r="B28" i="53" s="1"/>
  <c r="G7" i="53"/>
  <c r="H7" i="53" s="1"/>
  <c r="B57" i="53" l="1"/>
  <c r="B58" i="53" s="1"/>
  <c r="B59" i="53" s="1"/>
  <c r="B60" i="53" s="1"/>
  <c r="B61" i="53" s="1"/>
  <c r="B62" i="53" s="1"/>
  <c r="B63" i="53" s="1"/>
  <c r="B64" i="53" s="1"/>
  <c r="B65" i="53" s="1"/>
  <c r="B66" i="53" s="1"/>
  <c r="B67" i="53" s="1"/>
  <c r="B68" i="53" s="1"/>
  <c r="B69" i="53" s="1"/>
  <c r="B70" i="53" s="1"/>
  <c r="B71" i="53" s="1"/>
  <c r="B72" i="53" s="1"/>
  <c r="F72" i="53" s="1"/>
  <c r="J179" i="53"/>
  <c r="I160" i="53"/>
  <c r="I30" i="53"/>
  <c r="I263" i="53"/>
  <c r="I107" i="53"/>
  <c r="F108" i="53"/>
  <c r="F109" i="53" s="1"/>
  <c r="J109" i="53" s="1"/>
  <c r="I109" i="53" s="1"/>
  <c r="J211" i="53"/>
  <c r="I211" i="53" s="1"/>
  <c r="F181" i="53"/>
  <c r="F182" i="53" s="1"/>
  <c r="J180" i="53"/>
  <c r="I180" i="53" s="1"/>
  <c r="F264" i="53"/>
  <c r="J212" i="53"/>
  <c r="I212" i="53" s="1"/>
  <c r="J8" i="53"/>
  <c r="I8" i="53" s="1"/>
  <c r="F9" i="53"/>
  <c r="J9" i="53" s="1"/>
  <c r="I9" i="53" s="1"/>
  <c r="J7" i="53"/>
  <c r="I7" i="53" s="1"/>
  <c r="H61" i="53"/>
  <c r="E61" i="53" s="1"/>
  <c r="I129" i="53"/>
  <c r="H38" i="53"/>
  <c r="E38" i="53" s="1"/>
  <c r="H139" i="53"/>
  <c r="E139" i="53" s="1"/>
  <c r="H18" i="53"/>
  <c r="E18" i="53" s="1"/>
  <c r="F76" i="53"/>
  <c r="J75" i="53"/>
  <c r="I75" i="53" s="1"/>
  <c r="J31" i="53"/>
  <c r="F32" i="53"/>
  <c r="H84" i="53"/>
  <c r="E84" i="53" s="1"/>
  <c r="F130" i="53"/>
  <c r="F236" i="53"/>
  <c r="J235" i="53"/>
  <c r="I235" i="53" s="1"/>
  <c r="H248" i="53"/>
  <c r="E248" i="53" s="1"/>
  <c r="F161" i="53"/>
  <c r="F284" i="53"/>
  <c r="J283" i="53"/>
  <c r="I283" i="53" s="1"/>
  <c r="H110" i="53"/>
  <c r="E110" i="53" s="1"/>
  <c r="J213" i="53"/>
  <c r="I213" i="53" s="1"/>
  <c r="F214" i="53"/>
  <c r="F265" i="53"/>
  <c r="J264" i="53"/>
  <c r="I264" i="53" s="1"/>
  <c r="J74" i="53"/>
  <c r="H171" i="53"/>
  <c r="E171" i="53" s="1"/>
  <c r="J159" i="53"/>
  <c r="H269" i="53"/>
  <c r="E269" i="53" s="1"/>
  <c r="H293" i="53"/>
  <c r="E293" i="53" s="1"/>
  <c r="H190" i="53"/>
  <c r="E190" i="53" s="1"/>
  <c r="H215" i="53"/>
  <c r="E215" i="53" s="1"/>
  <c r="I179" i="53"/>
  <c r="I234" i="53"/>
  <c r="J282" i="53"/>
  <c r="F66" i="53" l="1"/>
  <c r="F62" i="53"/>
  <c r="F58" i="53"/>
  <c r="F71" i="53"/>
  <c r="F64" i="53"/>
  <c r="F68" i="53"/>
  <c r="F63" i="53"/>
  <c r="F67" i="53"/>
  <c r="F61" i="53"/>
  <c r="F70" i="53"/>
  <c r="F59" i="53"/>
  <c r="F60" i="53"/>
  <c r="F57" i="53"/>
  <c r="J57" i="53" s="1"/>
  <c r="I57" i="53" s="1"/>
  <c r="F65" i="53"/>
  <c r="F69" i="53"/>
  <c r="H178" i="53"/>
  <c r="H51" i="53"/>
  <c r="J108" i="53"/>
  <c r="I108" i="53" s="1"/>
  <c r="F110" i="53"/>
  <c r="J110" i="53" s="1"/>
  <c r="J181" i="53"/>
  <c r="I181" i="53" s="1"/>
  <c r="J58" i="53"/>
  <c r="I58" i="53" s="1"/>
  <c r="M7" i="53"/>
  <c r="P7" i="53" s="1"/>
  <c r="F10" i="53"/>
  <c r="J10" i="53" s="1"/>
  <c r="F111" i="53"/>
  <c r="F131" i="53"/>
  <c r="J130" i="53"/>
  <c r="F77" i="53"/>
  <c r="J76" i="53"/>
  <c r="J265" i="53"/>
  <c r="I265" i="53" s="1"/>
  <c r="F266" i="53"/>
  <c r="J284" i="53"/>
  <c r="I284" i="53" s="1"/>
  <c r="F285" i="53"/>
  <c r="H29" i="53"/>
  <c r="H128" i="53"/>
  <c r="I282" i="53"/>
  <c r="J161" i="53"/>
  <c r="I161" i="53" s="1"/>
  <c r="F162" i="53"/>
  <c r="H202" i="53"/>
  <c r="J214" i="53"/>
  <c r="I214" i="53" s="1"/>
  <c r="F215" i="53"/>
  <c r="I159" i="53"/>
  <c r="H305" i="53"/>
  <c r="H259" i="53"/>
  <c r="H152" i="53"/>
  <c r="H281" i="53"/>
  <c r="J182" i="53"/>
  <c r="I182" i="53" s="1"/>
  <c r="F183" i="53"/>
  <c r="J32" i="53"/>
  <c r="F33" i="53"/>
  <c r="I74" i="53"/>
  <c r="H233" i="53"/>
  <c r="J59" i="53"/>
  <c r="I59" i="53" s="1"/>
  <c r="I31" i="53"/>
  <c r="H73" i="53"/>
  <c r="F237" i="53"/>
  <c r="J236" i="53"/>
  <c r="H91" i="53"/>
  <c r="G304" i="52"/>
  <c r="H304" i="52" s="1"/>
  <c r="G303" i="52"/>
  <c r="H303" i="52" s="1"/>
  <c r="G302" i="52"/>
  <c r="H302" i="52" s="1"/>
  <c r="G300" i="52"/>
  <c r="H300" i="52" s="1"/>
  <c r="G299" i="52"/>
  <c r="H299" i="52" s="1"/>
  <c r="G298" i="52"/>
  <c r="H298" i="52" s="1"/>
  <c r="G297" i="52"/>
  <c r="H297" i="52" s="1"/>
  <c r="H296" i="52"/>
  <c r="G296" i="52"/>
  <c r="G295" i="52"/>
  <c r="H295" i="52" s="1"/>
  <c r="G294" i="52"/>
  <c r="H294" i="52" s="1"/>
  <c r="G293" i="52"/>
  <c r="G291" i="52"/>
  <c r="H291" i="52" s="1"/>
  <c r="G290" i="52"/>
  <c r="H290" i="52" s="1"/>
  <c r="G289" i="52"/>
  <c r="H289" i="52" s="1"/>
  <c r="G288" i="52"/>
  <c r="H288" i="52" s="1"/>
  <c r="G287" i="52"/>
  <c r="H287" i="52" s="1"/>
  <c r="G286" i="52"/>
  <c r="H286" i="52" s="1"/>
  <c r="G285" i="52"/>
  <c r="H285" i="52" s="1"/>
  <c r="G284" i="52"/>
  <c r="H284" i="52" s="1"/>
  <c r="G283" i="52"/>
  <c r="H283" i="52" s="1"/>
  <c r="B283" i="52"/>
  <c r="B284" i="52" s="1"/>
  <c r="B285" i="52" s="1"/>
  <c r="B286" i="52" s="1"/>
  <c r="B287" i="52" s="1"/>
  <c r="B288" i="52" s="1"/>
  <c r="B289" i="52" s="1"/>
  <c r="B290" i="52" s="1"/>
  <c r="B291" i="52" s="1"/>
  <c r="B292" i="52" s="1"/>
  <c r="B293" i="52" s="1"/>
  <c r="B294" i="52" s="1"/>
  <c r="B295" i="52" s="1"/>
  <c r="B296" i="52" s="1"/>
  <c r="B297" i="52" s="1"/>
  <c r="B298" i="52" s="1"/>
  <c r="B299" i="52" s="1"/>
  <c r="B300" i="52" s="1"/>
  <c r="B301" i="52" s="1"/>
  <c r="B302" i="52" s="1"/>
  <c r="B303" i="52" s="1"/>
  <c r="B304" i="52" s="1"/>
  <c r="H282" i="52"/>
  <c r="G282" i="52"/>
  <c r="F282" i="52"/>
  <c r="F283" i="52" s="1"/>
  <c r="G280" i="52"/>
  <c r="H280" i="52" s="1"/>
  <c r="G278" i="52"/>
  <c r="H278" i="52" s="1"/>
  <c r="G277" i="52"/>
  <c r="H277" i="52" s="1"/>
  <c r="G276" i="52"/>
  <c r="H276" i="52" s="1"/>
  <c r="G275" i="52"/>
  <c r="H275" i="52" s="1"/>
  <c r="G274" i="52"/>
  <c r="H274" i="52" s="1"/>
  <c r="G272" i="52"/>
  <c r="H272" i="52" s="1"/>
  <c r="G271" i="52"/>
  <c r="H271" i="52" s="1"/>
  <c r="G270" i="52"/>
  <c r="H270" i="52" s="1"/>
  <c r="G269" i="52"/>
  <c r="G268" i="52"/>
  <c r="H268" i="52" s="1"/>
  <c r="G267" i="52"/>
  <c r="H267" i="52" s="1"/>
  <c r="G266" i="52"/>
  <c r="H266" i="52" s="1"/>
  <c r="G265" i="52"/>
  <c r="H265" i="52" s="1"/>
  <c r="G264" i="52"/>
  <c r="H264" i="52" s="1"/>
  <c r="B264" i="52"/>
  <c r="B265" i="52" s="1"/>
  <c r="B266" i="52" s="1"/>
  <c r="B267" i="52" s="1"/>
  <c r="B268" i="52" s="1"/>
  <c r="B269" i="52" s="1"/>
  <c r="B270" i="52" s="1"/>
  <c r="B271" i="52" s="1"/>
  <c r="B272" i="52" s="1"/>
  <c r="B273" i="52" s="1"/>
  <c r="B274" i="52" s="1"/>
  <c r="B275" i="52" s="1"/>
  <c r="B276" i="52" s="1"/>
  <c r="B277" i="52" s="1"/>
  <c r="B278" i="52" s="1"/>
  <c r="B279" i="52" s="1"/>
  <c r="B280" i="52" s="1"/>
  <c r="G263" i="52"/>
  <c r="H263" i="52" s="1"/>
  <c r="F263" i="52"/>
  <c r="J263" i="52" s="1"/>
  <c r="I263" i="52" s="1"/>
  <c r="G258" i="52"/>
  <c r="H258" i="52" s="1"/>
  <c r="G257" i="52"/>
  <c r="H257" i="52" s="1"/>
  <c r="G256" i="52"/>
  <c r="H256" i="52" s="1"/>
  <c r="G255" i="52"/>
  <c r="H255" i="52" s="1"/>
  <c r="G254" i="52"/>
  <c r="H254" i="52" s="1"/>
  <c r="G253" i="52"/>
  <c r="H253" i="52" s="1"/>
  <c r="G252" i="52"/>
  <c r="H252" i="52" s="1"/>
  <c r="G251" i="52"/>
  <c r="H251" i="52" s="1"/>
  <c r="G250" i="52"/>
  <c r="H250" i="52" s="1"/>
  <c r="G249" i="52"/>
  <c r="H249" i="52" s="1"/>
  <c r="G248" i="52"/>
  <c r="G246" i="52"/>
  <c r="H246" i="52" s="1"/>
  <c r="G245" i="52"/>
  <c r="H245" i="52" s="1"/>
  <c r="G244" i="52"/>
  <c r="H244" i="52" s="1"/>
  <c r="G243" i="52"/>
  <c r="H243" i="52" s="1"/>
  <c r="G242" i="52"/>
  <c r="H242" i="52" s="1"/>
  <c r="G241" i="52"/>
  <c r="H241" i="52" s="1"/>
  <c r="G240" i="52"/>
  <c r="H240" i="52" s="1"/>
  <c r="G239" i="52"/>
  <c r="H239" i="52" s="1"/>
  <c r="G238" i="52"/>
  <c r="H238" i="52" s="1"/>
  <c r="G237" i="52"/>
  <c r="H237" i="52" s="1"/>
  <c r="H236" i="52"/>
  <c r="G236" i="52"/>
  <c r="B236" i="52"/>
  <c r="B237" i="52" s="1"/>
  <c r="B238" i="52" s="1"/>
  <c r="B239" i="52" s="1"/>
  <c r="B240" i="52" s="1"/>
  <c r="B241" i="52" s="1"/>
  <c r="B242" i="52" s="1"/>
  <c r="B243" i="52" s="1"/>
  <c r="B244" i="52" s="1"/>
  <c r="B245" i="52" s="1"/>
  <c r="B246" i="52" s="1"/>
  <c r="B247" i="52" s="1"/>
  <c r="B248" i="52" s="1"/>
  <c r="B249" i="52" s="1"/>
  <c r="B250" i="52" s="1"/>
  <c r="B251" i="52" s="1"/>
  <c r="B252" i="52" s="1"/>
  <c r="B253" i="52" s="1"/>
  <c r="B254" i="52" s="1"/>
  <c r="B255" i="52" s="1"/>
  <c r="B256" i="52" s="1"/>
  <c r="B257" i="52" s="1"/>
  <c r="B258" i="52" s="1"/>
  <c r="G235" i="52"/>
  <c r="H235" i="52" s="1"/>
  <c r="B235" i="52"/>
  <c r="G234" i="52"/>
  <c r="H234" i="52" s="1"/>
  <c r="F234" i="52"/>
  <c r="F235" i="52" s="1"/>
  <c r="G232" i="52"/>
  <c r="H232" i="52" s="1"/>
  <c r="G230" i="52"/>
  <c r="H230" i="52" s="1"/>
  <c r="G229" i="52"/>
  <c r="H229" i="52" s="1"/>
  <c r="G228" i="52"/>
  <c r="H228" i="52" s="1"/>
  <c r="G227" i="52"/>
  <c r="H227" i="52" s="1"/>
  <c r="G226" i="52"/>
  <c r="H226" i="52" s="1"/>
  <c r="G225" i="52"/>
  <c r="H225" i="52" s="1"/>
  <c r="G224" i="52"/>
  <c r="H224" i="52" s="1"/>
  <c r="G223" i="52"/>
  <c r="H223" i="52" s="1"/>
  <c r="G221" i="52"/>
  <c r="H221" i="52" s="1"/>
  <c r="G220" i="52"/>
  <c r="H220" i="52" s="1"/>
  <c r="G219" i="52"/>
  <c r="H219" i="52" s="1"/>
  <c r="G218" i="52"/>
  <c r="H218" i="52" s="1"/>
  <c r="G217" i="52"/>
  <c r="H217" i="52" s="1"/>
  <c r="G216" i="52"/>
  <c r="H216" i="52" s="1"/>
  <c r="G215" i="52"/>
  <c r="G214" i="52"/>
  <c r="H214" i="52" s="1"/>
  <c r="G213" i="52"/>
  <c r="H213" i="52" s="1"/>
  <c r="G212" i="52"/>
  <c r="H212" i="52" s="1"/>
  <c r="B212" i="52"/>
  <c r="B213" i="52" s="1"/>
  <c r="B214" i="52" s="1"/>
  <c r="B215" i="52" s="1"/>
  <c r="B216" i="52" s="1"/>
  <c r="B217" i="52" s="1"/>
  <c r="B218" i="52" s="1"/>
  <c r="B219" i="52" s="1"/>
  <c r="B220" i="52" s="1"/>
  <c r="B221" i="52" s="1"/>
  <c r="B222" i="52" s="1"/>
  <c r="B223" i="52" s="1"/>
  <c r="B224" i="52" s="1"/>
  <c r="B225" i="52" s="1"/>
  <c r="B226" i="52" s="1"/>
  <c r="B227" i="52" s="1"/>
  <c r="B228" i="52" s="1"/>
  <c r="B229" i="52" s="1"/>
  <c r="B230" i="52" s="1"/>
  <c r="B231" i="52" s="1"/>
  <c r="B232" i="52" s="1"/>
  <c r="G211" i="52"/>
  <c r="H211" i="52" s="1"/>
  <c r="F211" i="52"/>
  <c r="F212" i="52" s="1"/>
  <c r="G201" i="52"/>
  <c r="H201" i="52" s="1"/>
  <c r="G200" i="52"/>
  <c r="H200" i="52" s="1"/>
  <c r="G199" i="52"/>
  <c r="H199" i="52" s="1"/>
  <c r="G197" i="52"/>
  <c r="H197" i="52" s="1"/>
  <c r="G196" i="52"/>
  <c r="H196" i="52" s="1"/>
  <c r="G195" i="52"/>
  <c r="H195" i="52" s="1"/>
  <c r="G194" i="52"/>
  <c r="H194" i="52" s="1"/>
  <c r="G193" i="52"/>
  <c r="H193" i="52" s="1"/>
  <c r="G192" i="52"/>
  <c r="H192" i="52" s="1"/>
  <c r="G191" i="52"/>
  <c r="H191" i="52" s="1"/>
  <c r="G190" i="52"/>
  <c r="G188" i="52"/>
  <c r="H188" i="52" s="1"/>
  <c r="G187" i="52"/>
  <c r="H187" i="52" s="1"/>
  <c r="G186" i="52"/>
  <c r="H186" i="52" s="1"/>
  <c r="G185" i="52"/>
  <c r="H185" i="52" s="1"/>
  <c r="G184" i="52"/>
  <c r="H184" i="52" s="1"/>
  <c r="G183" i="52"/>
  <c r="H183" i="52" s="1"/>
  <c r="G182" i="52"/>
  <c r="H182" i="52" s="1"/>
  <c r="G181" i="52"/>
  <c r="H181" i="52" s="1"/>
  <c r="B181" i="52"/>
  <c r="B182" i="52" s="1"/>
  <c r="B183" i="52" s="1"/>
  <c r="B184" i="52" s="1"/>
  <c r="B185" i="52" s="1"/>
  <c r="B186" i="52" s="1"/>
  <c r="B187" i="52" s="1"/>
  <c r="B188" i="52" s="1"/>
  <c r="B189" i="52" s="1"/>
  <c r="B190" i="52" s="1"/>
  <c r="B191" i="52" s="1"/>
  <c r="B192" i="52" s="1"/>
  <c r="B193" i="52" s="1"/>
  <c r="B194" i="52" s="1"/>
  <c r="B195" i="52" s="1"/>
  <c r="B196" i="52" s="1"/>
  <c r="B197" i="52" s="1"/>
  <c r="B198" i="52" s="1"/>
  <c r="B199" i="52" s="1"/>
  <c r="B200" i="52" s="1"/>
  <c r="B201" i="52" s="1"/>
  <c r="G180" i="52"/>
  <c r="H180" i="52" s="1"/>
  <c r="B180" i="52"/>
  <c r="G179" i="52"/>
  <c r="H179" i="52" s="1"/>
  <c r="F179" i="52"/>
  <c r="F180" i="52" s="1"/>
  <c r="G177" i="52"/>
  <c r="H177" i="52" s="1"/>
  <c r="G176" i="52"/>
  <c r="H176" i="52" s="1"/>
  <c r="G175" i="52"/>
  <c r="H175" i="52" s="1"/>
  <c r="G174" i="52"/>
  <c r="H174" i="52" s="1"/>
  <c r="G173" i="52"/>
  <c r="H173" i="52" s="1"/>
  <c r="G172" i="52"/>
  <c r="H172" i="52" s="1"/>
  <c r="G171" i="52"/>
  <c r="H169" i="52"/>
  <c r="G169" i="52"/>
  <c r="G168" i="52"/>
  <c r="H168" i="52" s="1"/>
  <c r="G167" i="52"/>
  <c r="H167" i="52" s="1"/>
  <c r="G166" i="52"/>
  <c r="H166" i="52" s="1"/>
  <c r="G165" i="52"/>
  <c r="H165" i="52" s="1"/>
  <c r="G164" i="52"/>
  <c r="H164" i="52" s="1"/>
  <c r="G163" i="52"/>
  <c r="H163" i="52" s="1"/>
  <c r="G162" i="52"/>
  <c r="H162" i="52" s="1"/>
  <c r="G161" i="52"/>
  <c r="H161" i="52" s="1"/>
  <c r="B161" i="52"/>
  <c r="B162" i="52" s="1"/>
  <c r="B163" i="52" s="1"/>
  <c r="B164" i="52" s="1"/>
  <c r="B165" i="52" s="1"/>
  <c r="B166" i="52" s="1"/>
  <c r="B167" i="52" s="1"/>
  <c r="B168" i="52" s="1"/>
  <c r="B169" i="52" s="1"/>
  <c r="B170" i="52" s="1"/>
  <c r="B171" i="52" s="1"/>
  <c r="B172" i="52" s="1"/>
  <c r="B173" i="52" s="1"/>
  <c r="B174" i="52" s="1"/>
  <c r="B175" i="52" s="1"/>
  <c r="B176" i="52" s="1"/>
  <c r="B177" i="52" s="1"/>
  <c r="G160" i="52"/>
  <c r="H160" i="52" s="1"/>
  <c r="F160" i="52"/>
  <c r="B160" i="52"/>
  <c r="G159" i="52"/>
  <c r="H159" i="52" s="1"/>
  <c r="F159" i="52"/>
  <c r="J159" i="52" s="1"/>
  <c r="G151" i="52"/>
  <c r="H151" i="52" s="1"/>
  <c r="G149" i="52"/>
  <c r="H149" i="52" s="1"/>
  <c r="G148" i="52"/>
  <c r="H148" i="52" s="1"/>
  <c r="G147" i="52"/>
  <c r="H147" i="52" s="1"/>
  <c r="G146" i="52"/>
  <c r="H146" i="52" s="1"/>
  <c r="G145" i="52"/>
  <c r="H145" i="52" s="1"/>
  <c r="H144" i="52"/>
  <c r="G144" i="52"/>
  <c r="G143" i="52"/>
  <c r="H143" i="52" s="1"/>
  <c r="G142" i="52"/>
  <c r="H142" i="52" s="1"/>
  <c r="G141" i="52"/>
  <c r="H141" i="52" s="1"/>
  <c r="G140" i="52"/>
  <c r="H140" i="52" s="1"/>
  <c r="G139" i="52"/>
  <c r="G137" i="52"/>
  <c r="H137" i="52" s="1"/>
  <c r="H136" i="52"/>
  <c r="G136" i="52"/>
  <c r="G135" i="52"/>
  <c r="H135" i="52" s="1"/>
  <c r="G134" i="52"/>
  <c r="H134" i="52" s="1"/>
  <c r="G133" i="52"/>
  <c r="H133" i="52" s="1"/>
  <c r="G132" i="52"/>
  <c r="H132" i="52" s="1"/>
  <c r="G131" i="52"/>
  <c r="H131" i="52" s="1"/>
  <c r="G130" i="52"/>
  <c r="H130" i="52" s="1"/>
  <c r="B130" i="52"/>
  <c r="B131" i="52" s="1"/>
  <c r="B132" i="52" s="1"/>
  <c r="B133" i="52" s="1"/>
  <c r="B134" i="52" s="1"/>
  <c r="B135" i="52" s="1"/>
  <c r="B136" i="52" s="1"/>
  <c r="B137" i="52" s="1"/>
  <c r="B138" i="52" s="1"/>
  <c r="B139" i="52" s="1"/>
  <c r="B140" i="52" s="1"/>
  <c r="B141" i="52" s="1"/>
  <c r="B142" i="52" s="1"/>
  <c r="B143" i="52" s="1"/>
  <c r="B144" i="52" s="1"/>
  <c r="B145" i="52" s="1"/>
  <c r="B146" i="52" s="1"/>
  <c r="B147" i="52" s="1"/>
  <c r="B148" i="52" s="1"/>
  <c r="B149" i="52" s="1"/>
  <c r="B150" i="52" s="1"/>
  <c r="B151" i="52" s="1"/>
  <c r="G129" i="52"/>
  <c r="H129" i="52" s="1"/>
  <c r="F129" i="52"/>
  <c r="F130" i="52" s="1"/>
  <c r="H127" i="52"/>
  <c r="G127" i="52"/>
  <c r="G125" i="52"/>
  <c r="H125" i="52" s="1"/>
  <c r="G124" i="52"/>
  <c r="H124" i="52" s="1"/>
  <c r="G123" i="52"/>
  <c r="H123" i="52" s="1"/>
  <c r="G122" i="52"/>
  <c r="H122" i="52" s="1"/>
  <c r="G121" i="52"/>
  <c r="H121" i="52" s="1"/>
  <c r="G120" i="52"/>
  <c r="H120" i="52" s="1"/>
  <c r="G119" i="52"/>
  <c r="H119" i="52" s="1"/>
  <c r="G118" i="52"/>
  <c r="H118" i="52" s="1"/>
  <c r="G116" i="52"/>
  <c r="H116" i="52" s="1"/>
  <c r="G115" i="52"/>
  <c r="H115" i="52" s="1"/>
  <c r="G114" i="52"/>
  <c r="H114" i="52" s="1"/>
  <c r="G113" i="52"/>
  <c r="H113" i="52" s="1"/>
  <c r="G112" i="52"/>
  <c r="H112" i="52" s="1"/>
  <c r="G111" i="52"/>
  <c r="H111" i="52" s="1"/>
  <c r="G110" i="52"/>
  <c r="G109" i="52"/>
  <c r="H109" i="52" s="1"/>
  <c r="G108" i="52"/>
  <c r="H108" i="52" s="1"/>
  <c r="B108" i="52"/>
  <c r="B109" i="52" s="1"/>
  <c r="B110" i="52" s="1"/>
  <c r="B111" i="52" s="1"/>
  <c r="B112" i="52" s="1"/>
  <c r="B113" i="52" s="1"/>
  <c r="B114" i="52" s="1"/>
  <c r="B115" i="52" s="1"/>
  <c r="B116" i="52" s="1"/>
  <c r="B117" i="52" s="1"/>
  <c r="B118" i="52" s="1"/>
  <c r="B119" i="52" s="1"/>
  <c r="B120" i="52" s="1"/>
  <c r="B121" i="52" s="1"/>
  <c r="B122" i="52" s="1"/>
  <c r="B123" i="52" s="1"/>
  <c r="B124" i="52" s="1"/>
  <c r="B125" i="52" s="1"/>
  <c r="B126" i="52" s="1"/>
  <c r="B127" i="52" s="1"/>
  <c r="G107" i="52"/>
  <c r="H107" i="52" s="1"/>
  <c r="F107" i="52"/>
  <c r="F108" i="52" s="1"/>
  <c r="G90" i="52"/>
  <c r="H90" i="52" s="1"/>
  <c r="G89" i="52"/>
  <c r="H89" i="52" s="1"/>
  <c r="G88" i="52"/>
  <c r="H88" i="52" s="1"/>
  <c r="G87" i="52"/>
  <c r="H87" i="52" s="1"/>
  <c r="G86" i="52"/>
  <c r="H86" i="52" s="1"/>
  <c r="G85" i="52"/>
  <c r="H85" i="52" s="1"/>
  <c r="G84" i="52"/>
  <c r="G82" i="52"/>
  <c r="H82" i="52" s="1"/>
  <c r="G81" i="52"/>
  <c r="H81" i="52" s="1"/>
  <c r="G80" i="52"/>
  <c r="H80" i="52" s="1"/>
  <c r="H79" i="52"/>
  <c r="G79" i="52"/>
  <c r="G78" i="52"/>
  <c r="H78" i="52" s="1"/>
  <c r="G77" i="52"/>
  <c r="H77" i="52" s="1"/>
  <c r="G76" i="52"/>
  <c r="H76" i="52" s="1"/>
  <c r="G75" i="52"/>
  <c r="H75" i="52" s="1"/>
  <c r="B75" i="52"/>
  <c r="B76" i="52" s="1"/>
  <c r="B77" i="52" s="1"/>
  <c r="B78" i="52" s="1"/>
  <c r="B79" i="52" s="1"/>
  <c r="B80" i="52" s="1"/>
  <c r="B81" i="52" s="1"/>
  <c r="B82" i="52" s="1"/>
  <c r="B83" i="52" s="1"/>
  <c r="B84" i="52" s="1"/>
  <c r="B85" i="52" s="1"/>
  <c r="B86" i="52" s="1"/>
  <c r="B87" i="52" s="1"/>
  <c r="B88" i="52" s="1"/>
  <c r="B89" i="52" s="1"/>
  <c r="B90" i="52" s="1"/>
  <c r="G74" i="52"/>
  <c r="H74" i="52" s="1"/>
  <c r="F74" i="52"/>
  <c r="F75" i="52" s="1"/>
  <c r="H72" i="52"/>
  <c r="G72" i="52"/>
  <c r="G70" i="52"/>
  <c r="H70" i="52" s="1"/>
  <c r="G69" i="52"/>
  <c r="H69" i="52" s="1"/>
  <c r="G68" i="52"/>
  <c r="H68" i="52" s="1"/>
  <c r="G67" i="52"/>
  <c r="H67" i="52" s="1"/>
  <c r="G66" i="52"/>
  <c r="H66" i="52" s="1"/>
  <c r="G64" i="52"/>
  <c r="H64" i="52" s="1"/>
  <c r="G63" i="52"/>
  <c r="H63" i="52" s="1"/>
  <c r="G62" i="52"/>
  <c r="H62" i="52" s="1"/>
  <c r="G61" i="52"/>
  <c r="H60" i="52"/>
  <c r="G60" i="52"/>
  <c r="G59" i="52"/>
  <c r="H59" i="52" s="1"/>
  <c r="G58" i="52"/>
  <c r="H58" i="52" s="1"/>
  <c r="G57" i="52"/>
  <c r="H57" i="52" s="1"/>
  <c r="G56" i="52"/>
  <c r="H56" i="52" s="1"/>
  <c r="B56" i="52"/>
  <c r="B57" i="52" s="1"/>
  <c r="B58" i="52" s="1"/>
  <c r="B59" i="52" s="1"/>
  <c r="B60" i="52" s="1"/>
  <c r="B61" i="52" s="1"/>
  <c r="B62" i="52" s="1"/>
  <c r="B63" i="52" s="1"/>
  <c r="B64" i="52" s="1"/>
  <c r="B65" i="52" s="1"/>
  <c r="B66" i="52" s="1"/>
  <c r="B67" i="52" s="1"/>
  <c r="B68" i="52" s="1"/>
  <c r="B69" i="52" s="1"/>
  <c r="B70" i="52" s="1"/>
  <c r="B71" i="52" s="1"/>
  <c r="B72" i="52" s="1"/>
  <c r="G55" i="52"/>
  <c r="H55" i="52" s="1"/>
  <c r="F55" i="52"/>
  <c r="F56" i="52" s="1"/>
  <c r="J56" i="52" s="1"/>
  <c r="I56" i="52" s="1"/>
  <c r="G50" i="52"/>
  <c r="H50" i="52" s="1"/>
  <c r="G49" i="52"/>
  <c r="H49" i="52" s="1"/>
  <c r="G47" i="52"/>
  <c r="H47" i="52" s="1"/>
  <c r="G46" i="52"/>
  <c r="H46" i="52" s="1"/>
  <c r="G45" i="52"/>
  <c r="H45" i="52" s="1"/>
  <c r="G44" i="52"/>
  <c r="H44" i="52" s="1"/>
  <c r="G43" i="52"/>
  <c r="H43" i="52" s="1"/>
  <c r="H42" i="52"/>
  <c r="G42" i="52"/>
  <c r="N41" i="52"/>
  <c r="G41" i="52"/>
  <c r="H41" i="52" s="1"/>
  <c r="G40" i="52"/>
  <c r="H40" i="52" s="1"/>
  <c r="G39" i="52"/>
  <c r="H39" i="52" s="1"/>
  <c r="G38" i="52"/>
  <c r="G36" i="52"/>
  <c r="H36" i="52" s="1"/>
  <c r="G35" i="52"/>
  <c r="H35" i="52" s="1"/>
  <c r="G34" i="52"/>
  <c r="H34" i="52" s="1"/>
  <c r="G33" i="52"/>
  <c r="H33" i="52" s="1"/>
  <c r="G32" i="52"/>
  <c r="H32" i="52" s="1"/>
  <c r="G31" i="52"/>
  <c r="H31" i="52" s="1"/>
  <c r="B31" i="52"/>
  <c r="B32" i="52" s="1"/>
  <c r="B33" i="52" s="1"/>
  <c r="B34" i="52" s="1"/>
  <c r="B35" i="52" s="1"/>
  <c r="B36" i="52" s="1"/>
  <c r="B37" i="52" s="1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G30" i="52"/>
  <c r="H30" i="52" s="1"/>
  <c r="F30" i="52"/>
  <c r="J30" i="52" s="1"/>
  <c r="G28" i="52"/>
  <c r="H28" i="52" s="1"/>
  <c r="G27" i="52"/>
  <c r="H27" i="52" s="1"/>
  <c r="G25" i="52"/>
  <c r="H25" i="52" s="1"/>
  <c r="G24" i="52"/>
  <c r="H24" i="52" s="1"/>
  <c r="G23" i="52"/>
  <c r="H23" i="52" s="1"/>
  <c r="G22" i="52"/>
  <c r="H22" i="52" s="1"/>
  <c r="G21" i="52"/>
  <c r="H21" i="52" s="1"/>
  <c r="G20" i="52"/>
  <c r="H20" i="52" s="1"/>
  <c r="G19" i="52"/>
  <c r="H19" i="52" s="1"/>
  <c r="G18" i="52"/>
  <c r="G16" i="52"/>
  <c r="H16" i="52" s="1"/>
  <c r="G15" i="52"/>
  <c r="H15" i="52" s="1"/>
  <c r="G14" i="52"/>
  <c r="H14" i="52" s="1"/>
  <c r="G13" i="52"/>
  <c r="H13" i="52" s="1"/>
  <c r="G12" i="52"/>
  <c r="H12" i="52" s="1"/>
  <c r="G11" i="52"/>
  <c r="H11" i="52" s="1"/>
  <c r="G10" i="52"/>
  <c r="H10" i="52" s="1"/>
  <c r="G9" i="52"/>
  <c r="H9" i="52" s="1"/>
  <c r="G8" i="52"/>
  <c r="H8" i="52" s="1"/>
  <c r="B8" i="52"/>
  <c r="B9" i="52" s="1"/>
  <c r="B10" i="52" s="1"/>
  <c r="B11" i="52" s="1"/>
  <c r="B12" i="52" s="1"/>
  <c r="B13" i="52" s="1"/>
  <c r="B14" i="52" s="1"/>
  <c r="B15" i="52" s="1"/>
  <c r="B16" i="52" s="1"/>
  <c r="B17" i="52" s="1"/>
  <c r="B18" i="52" s="1"/>
  <c r="B19" i="52" s="1"/>
  <c r="B20" i="52" s="1"/>
  <c r="B21" i="52" s="1"/>
  <c r="B22" i="52" s="1"/>
  <c r="B23" i="52" s="1"/>
  <c r="B24" i="52" s="1"/>
  <c r="B25" i="52" s="1"/>
  <c r="B26" i="52" s="1"/>
  <c r="B27" i="52" s="1"/>
  <c r="B28" i="52" s="1"/>
  <c r="G7" i="52"/>
  <c r="H7" i="52" s="1"/>
  <c r="F7" i="52"/>
  <c r="J7" i="52" s="1"/>
  <c r="J74" i="52" l="1"/>
  <c r="I74" i="52" s="1"/>
  <c r="F11" i="53"/>
  <c r="J11" i="53" s="1"/>
  <c r="I159" i="52"/>
  <c r="F31" i="52"/>
  <c r="F216" i="53"/>
  <c r="J215" i="53"/>
  <c r="M31" i="53"/>
  <c r="P31" i="53" s="1"/>
  <c r="R31" i="53" s="1"/>
  <c r="I76" i="53"/>
  <c r="F12" i="53"/>
  <c r="J77" i="53"/>
  <c r="I77" i="53" s="1"/>
  <c r="F78" i="53"/>
  <c r="J33" i="53"/>
  <c r="F34" i="53"/>
  <c r="I10" i="53"/>
  <c r="I130" i="53"/>
  <c r="M38" i="53"/>
  <c r="P38" i="53" s="1"/>
  <c r="R38" i="53" s="1"/>
  <c r="J60" i="53"/>
  <c r="I60" i="53" s="1"/>
  <c r="I32" i="53"/>
  <c r="F163" i="53"/>
  <c r="J162" i="53"/>
  <c r="F286" i="53"/>
  <c r="J285" i="53"/>
  <c r="I285" i="53" s="1"/>
  <c r="F132" i="53"/>
  <c r="J131" i="53"/>
  <c r="I131" i="53" s="1"/>
  <c r="I236" i="53"/>
  <c r="M36" i="53"/>
  <c r="P36" i="53" s="1"/>
  <c r="R36" i="53" s="1"/>
  <c r="F112" i="53"/>
  <c r="J111" i="53"/>
  <c r="I111" i="53" s="1"/>
  <c r="J237" i="53"/>
  <c r="I237" i="53" s="1"/>
  <c r="F238" i="53"/>
  <c r="R7" i="53"/>
  <c r="F267" i="53"/>
  <c r="J266" i="53"/>
  <c r="I110" i="53"/>
  <c r="F184" i="53"/>
  <c r="J183" i="53"/>
  <c r="J55" i="52"/>
  <c r="H171" i="52"/>
  <c r="E171" i="52" s="1"/>
  <c r="J179" i="52"/>
  <c r="J282" i="52"/>
  <c r="J234" i="52"/>
  <c r="J211" i="52"/>
  <c r="I211" i="52" s="1"/>
  <c r="F264" i="52"/>
  <c r="F265" i="52" s="1"/>
  <c r="J265" i="52" s="1"/>
  <c r="I265" i="52" s="1"/>
  <c r="J129" i="52"/>
  <c r="I129" i="52" s="1"/>
  <c r="I7" i="52"/>
  <c r="H18" i="52"/>
  <c r="E18" i="52" s="1"/>
  <c r="F76" i="52"/>
  <c r="J75" i="52"/>
  <c r="F131" i="52"/>
  <c r="J130" i="52"/>
  <c r="H84" i="52"/>
  <c r="E84" i="52" s="1"/>
  <c r="H110" i="52"/>
  <c r="E110" i="52" s="1"/>
  <c r="F8" i="52"/>
  <c r="I30" i="52"/>
  <c r="H61" i="52"/>
  <c r="E61" i="52" s="1"/>
  <c r="H38" i="52"/>
  <c r="E38" i="52" s="1"/>
  <c r="J108" i="52"/>
  <c r="I108" i="52" s="1"/>
  <c r="F109" i="52"/>
  <c r="I55" i="52"/>
  <c r="J107" i="52"/>
  <c r="H190" i="52"/>
  <c r="E190" i="52" s="1"/>
  <c r="F213" i="52"/>
  <c r="J212" i="52"/>
  <c r="I212" i="52" s="1"/>
  <c r="F236" i="52"/>
  <c r="J235" i="52"/>
  <c r="I235" i="52" s="1"/>
  <c r="F57" i="52"/>
  <c r="H152" i="52"/>
  <c r="H248" i="52"/>
  <c r="E248" i="52" s="1"/>
  <c r="F284" i="52"/>
  <c r="J283" i="52"/>
  <c r="I283" i="52" s="1"/>
  <c r="H139" i="52"/>
  <c r="E139" i="52" s="1"/>
  <c r="H269" i="52"/>
  <c r="E269" i="52" s="1"/>
  <c r="F161" i="52"/>
  <c r="J160" i="52"/>
  <c r="I160" i="52" s="1"/>
  <c r="F181" i="52"/>
  <c r="J180" i="52"/>
  <c r="I180" i="52" s="1"/>
  <c r="H293" i="52"/>
  <c r="E293" i="52" s="1"/>
  <c r="H215" i="52"/>
  <c r="E215" i="52" s="1"/>
  <c r="I282" i="52"/>
  <c r="I179" i="52"/>
  <c r="I234" i="52"/>
  <c r="H178" i="52"/>
  <c r="F32" i="52" l="1"/>
  <c r="J31" i="52"/>
  <c r="I31" i="52" s="1"/>
  <c r="H281" i="52"/>
  <c r="H259" i="52"/>
  <c r="I162" i="53"/>
  <c r="M28" i="53"/>
  <c r="P28" i="53" s="1"/>
  <c r="R28" i="53" s="1"/>
  <c r="F13" i="53"/>
  <c r="J12" i="53"/>
  <c r="F268" i="53"/>
  <c r="J267" i="53"/>
  <c r="I267" i="53" s="1"/>
  <c r="F164" i="53"/>
  <c r="J163" i="53"/>
  <c r="I163" i="53" s="1"/>
  <c r="I11" i="53"/>
  <c r="I266" i="53"/>
  <c r="J34" i="53"/>
  <c r="F35" i="53"/>
  <c r="F239" i="53"/>
  <c r="J238" i="53"/>
  <c r="F133" i="53"/>
  <c r="J132" i="53"/>
  <c r="I132" i="53" s="1"/>
  <c r="J61" i="53"/>
  <c r="I33" i="53"/>
  <c r="I215" i="53"/>
  <c r="I183" i="53"/>
  <c r="F79" i="53"/>
  <c r="J78" i="53"/>
  <c r="F217" i="53"/>
  <c r="J216" i="53"/>
  <c r="I216" i="53" s="1"/>
  <c r="F113" i="53"/>
  <c r="J112" i="53"/>
  <c r="I112" i="53" s="1"/>
  <c r="F185" i="53"/>
  <c r="J184" i="53"/>
  <c r="I184" i="53" s="1"/>
  <c r="F287" i="53"/>
  <c r="J286" i="53"/>
  <c r="F266" i="52"/>
  <c r="J266" i="52" s="1"/>
  <c r="J264" i="52"/>
  <c r="I264" i="52" s="1"/>
  <c r="H91" i="52"/>
  <c r="J284" i="52"/>
  <c r="I284" i="52" s="1"/>
  <c r="F285" i="52"/>
  <c r="F58" i="52"/>
  <c r="J57" i="52"/>
  <c r="H202" i="52"/>
  <c r="H73" i="52"/>
  <c r="H128" i="52"/>
  <c r="J131" i="52"/>
  <c r="I131" i="52" s="1"/>
  <c r="F132" i="52"/>
  <c r="H305" i="52"/>
  <c r="F267" i="52"/>
  <c r="I107" i="52"/>
  <c r="I75" i="52"/>
  <c r="F182" i="52"/>
  <c r="J181" i="52"/>
  <c r="I181" i="52" s="1"/>
  <c r="H233" i="52"/>
  <c r="J76" i="52"/>
  <c r="F77" i="52"/>
  <c r="F110" i="52"/>
  <c r="J109" i="52"/>
  <c r="I109" i="52" s="1"/>
  <c r="J161" i="52"/>
  <c r="I161" i="52" s="1"/>
  <c r="F162" i="52"/>
  <c r="F237" i="52"/>
  <c r="J236" i="52"/>
  <c r="H29" i="52"/>
  <c r="J213" i="52"/>
  <c r="F214" i="52"/>
  <c r="H51" i="52"/>
  <c r="J8" i="52"/>
  <c r="F9" i="52"/>
  <c r="M7" i="52"/>
  <c r="M38" i="52"/>
  <c r="P38" i="52" s="1"/>
  <c r="R38" i="52" s="1"/>
  <c r="I130" i="52"/>
  <c r="G304" i="49"/>
  <c r="H304" i="49" s="1"/>
  <c r="G303" i="49"/>
  <c r="H303" i="49" s="1"/>
  <c r="G302" i="49"/>
  <c r="H302" i="49" s="1"/>
  <c r="G300" i="49"/>
  <c r="H300" i="49" s="1"/>
  <c r="G299" i="49"/>
  <c r="H299" i="49" s="1"/>
  <c r="G298" i="49"/>
  <c r="H298" i="49" s="1"/>
  <c r="G297" i="49"/>
  <c r="H297" i="49" s="1"/>
  <c r="G296" i="49"/>
  <c r="H296" i="49" s="1"/>
  <c r="G295" i="49"/>
  <c r="H295" i="49" s="1"/>
  <c r="G294" i="49"/>
  <c r="H294" i="49" s="1"/>
  <c r="G293" i="49"/>
  <c r="G291" i="49"/>
  <c r="H291" i="49" s="1"/>
  <c r="G290" i="49"/>
  <c r="H290" i="49" s="1"/>
  <c r="G289" i="49"/>
  <c r="H289" i="49" s="1"/>
  <c r="G288" i="49"/>
  <c r="H288" i="49" s="1"/>
  <c r="G287" i="49"/>
  <c r="H287" i="49" s="1"/>
  <c r="G286" i="49"/>
  <c r="H286" i="49" s="1"/>
  <c r="G285" i="49"/>
  <c r="H285" i="49" s="1"/>
  <c r="G284" i="49"/>
  <c r="H284" i="49" s="1"/>
  <c r="G283" i="49"/>
  <c r="H283" i="49" s="1"/>
  <c r="B283" i="49"/>
  <c r="B284" i="49" s="1"/>
  <c r="B285" i="49" s="1"/>
  <c r="B286" i="49" s="1"/>
  <c r="B287" i="49" s="1"/>
  <c r="B288" i="49" s="1"/>
  <c r="B289" i="49" s="1"/>
  <c r="B290" i="49" s="1"/>
  <c r="B291" i="49" s="1"/>
  <c r="B292" i="49" s="1"/>
  <c r="B293" i="49" s="1"/>
  <c r="B294" i="49" s="1"/>
  <c r="B295" i="49" s="1"/>
  <c r="B296" i="49" s="1"/>
  <c r="B297" i="49" s="1"/>
  <c r="B298" i="49" s="1"/>
  <c r="B299" i="49" s="1"/>
  <c r="B300" i="49" s="1"/>
  <c r="B301" i="49" s="1"/>
  <c r="B302" i="49" s="1"/>
  <c r="B303" i="49" s="1"/>
  <c r="B304" i="49" s="1"/>
  <c r="G282" i="49"/>
  <c r="H282" i="49" s="1"/>
  <c r="F282" i="49"/>
  <c r="F283" i="49" s="1"/>
  <c r="J283" i="49" s="1"/>
  <c r="G280" i="49"/>
  <c r="H280" i="49" s="1"/>
  <c r="G278" i="49"/>
  <c r="H278" i="49" s="1"/>
  <c r="G277" i="49"/>
  <c r="H277" i="49" s="1"/>
  <c r="G276" i="49"/>
  <c r="H276" i="49" s="1"/>
  <c r="G275" i="49"/>
  <c r="H275" i="49" s="1"/>
  <c r="G274" i="49"/>
  <c r="H274" i="49" s="1"/>
  <c r="G272" i="49"/>
  <c r="H272" i="49" s="1"/>
  <c r="G271" i="49"/>
  <c r="H271" i="49" s="1"/>
  <c r="G270" i="49"/>
  <c r="H270" i="49" s="1"/>
  <c r="G269" i="49"/>
  <c r="H268" i="49"/>
  <c r="G268" i="49"/>
  <c r="G267" i="49"/>
  <c r="H267" i="49" s="1"/>
  <c r="G266" i="49"/>
  <c r="H266" i="49" s="1"/>
  <c r="G265" i="49"/>
  <c r="H265" i="49" s="1"/>
  <c r="G264" i="49"/>
  <c r="H264" i="49" s="1"/>
  <c r="B264" i="49"/>
  <c r="B265" i="49" s="1"/>
  <c r="B266" i="49" s="1"/>
  <c r="B267" i="49" s="1"/>
  <c r="B268" i="49" s="1"/>
  <c r="B269" i="49" s="1"/>
  <c r="B270" i="49" s="1"/>
  <c r="B271" i="49" s="1"/>
  <c r="B272" i="49" s="1"/>
  <c r="B273" i="49" s="1"/>
  <c r="B274" i="49" s="1"/>
  <c r="B275" i="49" s="1"/>
  <c r="B276" i="49" s="1"/>
  <c r="B277" i="49" s="1"/>
  <c r="B278" i="49" s="1"/>
  <c r="B279" i="49" s="1"/>
  <c r="B280" i="49" s="1"/>
  <c r="G263" i="49"/>
  <c r="H263" i="49" s="1"/>
  <c r="F263" i="49"/>
  <c r="G258" i="49"/>
  <c r="H258" i="49" s="1"/>
  <c r="G257" i="49"/>
  <c r="H257" i="49" s="1"/>
  <c r="G256" i="49"/>
  <c r="H256" i="49" s="1"/>
  <c r="G255" i="49"/>
  <c r="H255" i="49" s="1"/>
  <c r="G254" i="49"/>
  <c r="H254" i="49" s="1"/>
  <c r="G253" i="49"/>
  <c r="H253" i="49" s="1"/>
  <c r="G252" i="49"/>
  <c r="H252" i="49" s="1"/>
  <c r="G251" i="49"/>
  <c r="H251" i="49" s="1"/>
  <c r="G250" i="49"/>
  <c r="H250" i="49" s="1"/>
  <c r="G249" i="49"/>
  <c r="H249" i="49" s="1"/>
  <c r="G248" i="49"/>
  <c r="G246" i="49"/>
  <c r="H246" i="49" s="1"/>
  <c r="G245" i="49"/>
  <c r="H245" i="49" s="1"/>
  <c r="G244" i="49"/>
  <c r="H244" i="49" s="1"/>
  <c r="G243" i="49"/>
  <c r="H243" i="49" s="1"/>
  <c r="G242" i="49"/>
  <c r="H242" i="49" s="1"/>
  <c r="G241" i="49"/>
  <c r="H241" i="49" s="1"/>
  <c r="G240" i="49"/>
  <c r="H240" i="49" s="1"/>
  <c r="G239" i="49"/>
  <c r="H239" i="49" s="1"/>
  <c r="G238" i="49"/>
  <c r="H238" i="49" s="1"/>
  <c r="G237" i="49"/>
  <c r="H237" i="49" s="1"/>
  <c r="G236" i="49"/>
  <c r="H236" i="49" s="1"/>
  <c r="G235" i="49"/>
  <c r="H235" i="49" s="1"/>
  <c r="B235" i="49"/>
  <c r="B236" i="49" s="1"/>
  <c r="B237" i="49" s="1"/>
  <c r="B238" i="49" s="1"/>
  <c r="B239" i="49" s="1"/>
  <c r="B240" i="49" s="1"/>
  <c r="B241" i="49" s="1"/>
  <c r="B242" i="49" s="1"/>
  <c r="B243" i="49" s="1"/>
  <c r="B244" i="49" s="1"/>
  <c r="B245" i="49" s="1"/>
  <c r="B246" i="49" s="1"/>
  <c r="B247" i="49" s="1"/>
  <c r="B248" i="49" s="1"/>
  <c r="B249" i="49" s="1"/>
  <c r="B250" i="49" s="1"/>
  <c r="B251" i="49" s="1"/>
  <c r="B252" i="49" s="1"/>
  <c r="B253" i="49" s="1"/>
  <c r="B254" i="49" s="1"/>
  <c r="B255" i="49" s="1"/>
  <c r="B256" i="49" s="1"/>
  <c r="B257" i="49" s="1"/>
  <c r="B258" i="49" s="1"/>
  <c r="G234" i="49"/>
  <c r="H234" i="49" s="1"/>
  <c r="F234" i="49"/>
  <c r="J234" i="49" s="1"/>
  <c r="I234" i="49" s="1"/>
  <c r="G232" i="49"/>
  <c r="H232" i="49" s="1"/>
  <c r="G230" i="49"/>
  <c r="H230" i="49" s="1"/>
  <c r="G229" i="49"/>
  <c r="H229" i="49" s="1"/>
  <c r="G228" i="49"/>
  <c r="H228" i="49" s="1"/>
  <c r="G227" i="49"/>
  <c r="H227" i="49" s="1"/>
  <c r="G226" i="49"/>
  <c r="H226" i="49" s="1"/>
  <c r="G225" i="49"/>
  <c r="H225" i="49" s="1"/>
  <c r="G224" i="49"/>
  <c r="H224" i="49" s="1"/>
  <c r="G223" i="49"/>
  <c r="H223" i="49" s="1"/>
  <c r="G221" i="49"/>
  <c r="H221" i="49" s="1"/>
  <c r="G220" i="49"/>
  <c r="H220" i="49" s="1"/>
  <c r="G219" i="49"/>
  <c r="H219" i="49" s="1"/>
  <c r="G218" i="49"/>
  <c r="H218" i="49" s="1"/>
  <c r="G217" i="49"/>
  <c r="H217" i="49" s="1"/>
  <c r="G216" i="49"/>
  <c r="H216" i="49" s="1"/>
  <c r="G215" i="49"/>
  <c r="G214" i="49"/>
  <c r="H214" i="49" s="1"/>
  <c r="G213" i="49"/>
  <c r="H213" i="49" s="1"/>
  <c r="G212" i="49"/>
  <c r="H212" i="49" s="1"/>
  <c r="B212" i="49"/>
  <c r="B213" i="49" s="1"/>
  <c r="B214" i="49" s="1"/>
  <c r="B215" i="49" s="1"/>
  <c r="B216" i="49" s="1"/>
  <c r="B217" i="49" s="1"/>
  <c r="B218" i="49" s="1"/>
  <c r="B219" i="49" s="1"/>
  <c r="B220" i="49" s="1"/>
  <c r="B221" i="49" s="1"/>
  <c r="B222" i="49" s="1"/>
  <c r="B223" i="49" s="1"/>
  <c r="B224" i="49" s="1"/>
  <c r="B225" i="49" s="1"/>
  <c r="B226" i="49" s="1"/>
  <c r="B227" i="49" s="1"/>
  <c r="B228" i="49" s="1"/>
  <c r="B229" i="49" s="1"/>
  <c r="B230" i="49" s="1"/>
  <c r="B231" i="49" s="1"/>
  <c r="B232" i="49" s="1"/>
  <c r="G211" i="49"/>
  <c r="H211" i="49" s="1"/>
  <c r="F211" i="49"/>
  <c r="G201" i="49"/>
  <c r="H201" i="49" s="1"/>
  <c r="G200" i="49"/>
  <c r="H200" i="49" s="1"/>
  <c r="G199" i="49"/>
  <c r="H199" i="49" s="1"/>
  <c r="G197" i="49"/>
  <c r="H197" i="49" s="1"/>
  <c r="H196" i="49"/>
  <c r="G196" i="49"/>
  <c r="G195" i="49"/>
  <c r="H195" i="49" s="1"/>
  <c r="G194" i="49"/>
  <c r="H194" i="49" s="1"/>
  <c r="G193" i="49"/>
  <c r="H193" i="49" s="1"/>
  <c r="G192" i="49"/>
  <c r="H192" i="49" s="1"/>
  <c r="G191" i="49"/>
  <c r="H191" i="49" s="1"/>
  <c r="G190" i="49"/>
  <c r="G188" i="49"/>
  <c r="H188" i="49" s="1"/>
  <c r="G187" i="49"/>
  <c r="H187" i="49" s="1"/>
  <c r="G186" i="49"/>
  <c r="H186" i="49" s="1"/>
  <c r="G185" i="49"/>
  <c r="H185" i="49" s="1"/>
  <c r="G184" i="49"/>
  <c r="H184" i="49" s="1"/>
  <c r="G183" i="49"/>
  <c r="H183" i="49" s="1"/>
  <c r="G182" i="49"/>
  <c r="H182" i="49" s="1"/>
  <c r="H181" i="49"/>
  <c r="G181" i="49"/>
  <c r="G180" i="49"/>
  <c r="H180" i="49" s="1"/>
  <c r="B180" i="49"/>
  <c r="B181" i="49" s="1"/>
  <c r="B182" i="49" s="1"/>
  <c r="B183" i="49" s="1"/>
  <c r="B184" i="49" s="1"/>
  <c r="B185" i="49" s="1"/>
  <c r="B186" i="49" s="1"/>
  <c r="B187" i="49" s="1"/>
  <c r="B188" i="49" s="1"/>
  <c r="B189" i="49" s="1"/>
  <c r="B190" i="49" s="1"/>
  <c r="B191" i="49" s="1"/>
  <c r="B192" i="49" s="1"/>
  <c r="B193" i="49" s="1"/>
  <c r="B194" i="49" s="1"/>
  <c r="B195" i="49" s="1"/>
  <c r="B196" i="49" s="1"/>
  <c r="B197" i="49" s="1"/>
  <c r="B198" i="49" s="1"/>
  <c r="B199" i="49" s="1"/>
  <c r="B200" i="49" s="1"/>
  <c r="B201" i="49" s="1"/>
  <c r="G179" i="49"/>
  <c r="H179" i="49" s="1"/>
  <c r="F179" i="49"/>
  <c r="J179" i="49" s="1"/>
  <c r="G177" i="49"/>
  <c r="H177" i="49" s="1"/>
  <c r="G176" i="49"/>
  <c r="H176" i="49" s="1"/>
  <c r="G175" i="49"/>
  <c r="H175" i="49" s="1"/>
  <c r="G174" i="49"/>
  <c r="H174" i="49" s="1"/>
  <c r="G173" i="49"/>
  <c r="H173" i="49" s="1"/>
  <c r="G172" i="49"/>
  <c r="H172" i="49" s="1"/>
  <c r="G171" i="49"/>
  <c r="G169" i="49"/>
  <c r="H169" i="49" s="1"/>
  <c r="H168" i="49"/>
  <c r="G168" i="49"/>
  <c r="G167" i="49"/>
  <c r="H167" i="49" s="1"/>
  <c r="G166" i="49"/>
  <c r="H166" i="49" s="1"/>
  <c r="G165" i="49"/>
  <c r="H165" i="49" s="1"/>
  <c r="G164" i="49"/>
  <c r="H164" i="49" s="1"/>
  <c r="G163" i="49"/>
  <c r="H163" i="49" s="1"/>
  <c r="G162" i="49"/>
  <c r="H162" i="49" s="1"/>
  <c r="G161" i="49"/>
  <c r="H161" i="49" s="1"/>
  <c r="H160" i="49"/>
  <c r="G160" i="49"/>
  <c r="B160" i="49"/>
  <c r="B161" i="49" s="1"/>
  <c r="B162" i="49" s="1"/>
  <c r="B163" i="49" s="1"/>
  <c r="B164" i="49" s="1"/>
  <c r="B165" i="49" s="1"/>
  <c r="B166" i="49" s="1"/>
  <c r="B167" i="49" s="1"/>
  <c r="B168" i="49" s="1"/>
  <c r="B169" i="49" s="1"/>
  <c r="B170" i="49" s="1"/>
  <c r="B171" i="49" s="1"/>
  <c r="B172" i="49" s="1"/>
  <c r="B173" i="49" s="1"/>
  <c r="B174" i="49" s="1"/>
  <c r="B175" i="49" s="1"/>
  <c r="B176" i="49" s="1"/>
  <c r="B177" i="49" s="1"/>
  <c r="G159" i="49"/>
  <c r="H159" i="49" s="1"/>
  <c r="F159" i="49"/>
  <c r="F160" i="49" s="1"/>
  <c r="J160" i="49" s="1"/>
  <c r="G151" i="49"/>
  <c r="H151" i="49" s="1"/>
  <c r="G149" i="49"/>
  <c r="H149" i="49" s="1"/>
  <c r="G148" i="49"/>
  <c r="H148" i="49" s="1"/>
  <c r="H147" i="49"/>
  <c r="G147" i="49"/>
  <c r="G146" i="49"/>
  <c r="H146" i="49" s="1"/>
  <c r="G145" i="49"/>
  <c r="H145" i="49" s="1"/>
  <c r="G144" i="49"/>
  <c r="H144" i="49" s="1"/>
  <c r="G143" i="49"/>
  <c r="H143" i="49" s="1"/>
  <c r="G142" i="49"/>
  <c r="H142" i="49" s="1"/>
  <c r="G141" i="49"/>
  <c r="H141" i="49" s="1"/>
  <c r="G140" i="49"/>
  <c r="H140" i="49" s="1"/>
  <c r="G139" i="49"/>
  <c r="G137" i="49"/>
  <c r="H137" i="49" s="1"/>
  <c r="G136" i="49"/>
  <c r="H136" i="49" s="1"/>
  <c r="G135" i="49"/>
  <c r="H135" i="49" s="1"/>
  <c r="G134" i="49"/>
  <c r="H134" i="49" s="1"/>
  <c r="G133" i="49"/>
  <c r="H133" i="49" s="1"/>
  <c r="G132" i="49"/>
  <c r="H132" i="49" s="1"/>
  <c r="G131" i="49"/>
  <c r="H131" i="49" s="1"/>
  <c r="G130" i="49"/>
  <c r="H130" i="49" s="1"/>
  <c r="B130" i="49"/>
  <c r="B131" i="49" s="1"/>
  <c r="B132" i="49" s="1"/>
  <c r="B133" i="49" s="1"/>
  <c r="B134" i="49" s="1"/>
  <c r="B135" i="49" s="1"/>
  <c r="B136" i="49" s="1"/>
  <c r="B137" i="49" s="1"/>
  <c r="B138" i="49" s="1"/>
  <c r="B139" i="49" s="1"/>
  <c r="B140" i="49" s="1"/>
  <c r="B141" i="49" s="1"/>
  <c r="B142" i="49" s="1"/>
  <c r="B143" i="49" s="1"/>
  <c r="B144" i="49" s="1"/>
  <c r="B145" i="49" s="1"/>
  <c r="B146" i="49" s="1"/>
  <c r="B147" i="49" s="1"/>
  <c r="B148" i="49" s="1"/>
  <c r="B149" i="49" s="1"/>
  <c r="B150" i="49" s="1"/>
  <c r="B151" i="49" s="1"/>
  <c r="G129" i="49"/>
  <c r="H129" i="49" s="1"/>
  <c r="F129" i="49"/>
  <c r="G127" i="49"/>
  <c r="H127" i="49" s="1"/>
  <c r="G125" i="49"/>
  <c r="H125" i="49" s="1"/>
  <c r="G124" i="49"/>
  <c r="H124" i="49" s="1"/>
  <c r="G123" i="49"/>
  <c r="H123" i="49" s="1"/>
  <c r="G122" i="49"/>
  <c r="H122" i="49" s="1"/>
  <c r="G121" i="49"/>
  <c r="H121" i="49" s="1"/>
  <c r="G120" i="49"/>
  <c r="H120" i="49" s="1"/>
  <c r="G119" i="49"/>
  <c r="H119" i="49" s="1"/>
  <c r="H118" i="49"/>
  <c r="G118" i="49"/>
  <c r="G116" i="49"/>
  <c r="H116" i="49" s="1"/>
  <c r="G115" i="49"/>
  <c r="H115" i="49" s="1"/>
  <c r="G114" i="49"/>
  <c r="H114" i="49" s="1"/>
  <c r="G113" i="49"/>
  <c r="H113" i="49" s="1"/>
  <c r="G112" i="49"/>
  <c r="H112" i="49" s="1"/>
  <c r="G111" i="49"/>
  <c r="H111" i="49" s="1"/>
  <c r="G110" i="49"/>
  <c r="G109" i="49"/>
  <c r="H109" i="49" s="1"/>
  <c r="G108" i="49"/>
  <c r="H108" i="49" s="1"/>
  <c r="B108" i="49"/>
  <c r="B109" i="49" s="1"/>
  <c r="B110" i="49" s="1"/>
  <c r="B111" i="49" s="1"/>
  <c r="B112" i="49" s="1"/>
  <c r="B113" i="49" s="1"/>
  <c r="B114" i="49" s="1"/>
  <c r="B115" i="49" s="1"/>
  <c r="B116" i="49" s="1"/>
  <c r="B117" i="49" s="1"/>
  <c r="B118" i="49" s="1"/>
  <c r="B119" i="49" s="1"/>
  <c r="B120" i="49" s="1"/>
  <c r="B121" i="49" s="1"/>
  <c r="B122" i="49" s="1"/>
  <c r="B123" i="49" s="1"/>
  <c r="B124" i="49" s="1"/>
  <c r="B125" i="49" s="1"/>
  <c r="B126" i="49" s="1"/>
  <c r="B127" i="49" s="1"/>
  <c r="G107" i="49"/>
  <c r="H107" i="49" s="1"/>
  <c r="F107" i="49"/>
  <c r="J107" i="49" s="1"/>
  <c r="I107" i="49" s="1"/>
  <c r="G90" i="49"/>
  <c r="H90" i="49" s="1"/>
  <c r="G89" i="49"/>
  <c r="H89" i="49" s="1"/>
  <c r="G88" i="49"/>
  <c r="H88" i="49" s="1"/>
  <c r="G87" i="49"/>
  <c r="H87" i="49" s="1"/>
  <c r="G86" i="49"/>
  <c r="H86" i="49" s="1"/>
  <c r="G85" i="49"/>
  <c r="H85" i="49" s="1"/>
  <c r="G84" i="49"/>
  <c r="G82" i="49"/>
  <c r="H82" i="49" s="1"/>
  <c r="G81" i="49"/>
  <c r="H81" i="49" s="1"/>
  <c r="G80" i="49"/>
  <c r="H80" i="49" s="1"/>
  <c r="G79" i="49"/>
  <c r="H79" i="49" s="1"/>
  <c r="G78" i="49"/>
  <c r="H78" i="49" s="1"/>
  <c r="G77" i="49"/>
  <c r="H77" i="49" s="1"/>
  <c r="G76" i="49"/>
  <c r="H76" i="49" s="1"/>
  <c r="G75" i="49"/>
  <c r="H75" i="49" s="1"/>
  <c r="B75" i="49"/>
  <c r="B76" i="49" s="1"/>
  <c r="B77" i="49" s="1"/>
  <c r="B78" i="49" s="1"/>
  <c r="B79" i="49" s="1"/>
  <c r="B80" i="49" s="1"/>
  <c r="B81" i="49" s="1"/>
  <c r="B82" i="49" s="1"/>
  <c r="B83" i="49" s="1"/>
  <c r="B84" i="49" s="1"/>
  <c r="B85" i="49" s="1"/>
  <c r="B86" i="49" s="1"/>
  <c r="B87" i="49" s="1"/>
  <c r="B88" i="49" s="1"/>
  <c r="B89" i="49" s="1"/>
  <c r="B90" i="49" s="1"/>
  <c r="G74" i="49"/>
  <c r="H74" i="49" s="1"/>
  <c r="F74" i="49"/>
  <c r="F75" i="49" s="1"/>
  <c r="G72" i="49"/>
  <c r="H72" i="49" s="1"/>
  <c r="G70" i="49"/>
  <c r="H70" i="49" s="1"/>
  <c r="G69" i="49"/>
  <c r="H69" i="49" s="1"/>
  <c r="G68" i="49"/>
  <c r="H68" i="49" s="1"/>
  <c r="G67" i="49"/>
  <c r="H67" i="49" s="1"/>
  <c r="G66" i="49"/>
  <c r="H66" i="49" s="1"/>
  <c r="G64" i="49"/>
  <c r="H64" i="49" s="1"/>
  <c r="H63" i="49"/>
  <c r="G63" i="49"/>
  <c r="G62" i="49"/>
  <c r="H62" i="49" s="1"/>
  <c r="G61" i="49"/>
  <c r="G60" i="49"/>
  <c r="H60" i="49" s="1"/>
  <c r="G59" i="49"/>
  <c r="H59" i="49" s="1"/>
  <c r="G58" i="49"/>
  <c r="H58" i="49" s="1"/>
  <c r="G57" i="49"/>
  <c r="H57" i="49" s="1"/>
  <c r="G56" i="49"/>
  <c r="H56" i="49" s="1"/>
  <c r="B56" i="49"/>
  <c r="B57" i="49" s="1"/>
  <c r="B58" i="49" s="1"/>
  <c r="B59" i="49" s="1"/>
  <c r="B60" i="49" s="1"/>
  <c r="B61" i="49" s="1"/>
  <c r="B62" i="49" s="1"/>
  <c r="B63" i="49" s="1"/>
  <c r="B64" i="49" s="1"/>
  <c r="B65" i="49" s="1"/>
  <c r="B66" i="49" s="1"/>
  <c r="B67" i="49" s="1"/>
  <c r="B68" i="49" s="1"/>
  <c r="B69" i="49" s="1"/>
  <c r="B70" i="49" s="1"/>
  <c r="B71" i="49" s="1"/>
  <c r="B72" i="49" s="1"/>
  <c r="G55" i="49"/>
  <c r="H55" i="49" s="1"/>
  <c r="F55" i="49"/>
  <c r="J55" i="49" s="1"/>
  <c r="G50" i="49"/>
  <c r="H50" i="49" s="1"/>
  <c r="G49" i="49"/>
  <c r="H49" i="49" s="1"/>
  <c r="G47" i="49"/>
  <c r="H47" i="49" s="1"/>
  <c r="G46" i="49"/>
  <c r="H46" i="49" s="1"/>
  <c r="G45" i="49"/>
  <c r="H45" i="49" s="1"/>
  <c r="G44" i="49"/>
  <c r="H44" i="49" s="1"/>
  <c r="G43" i="49"/>
  <c r="H43" i="49" s="1"/>
  <c r="G42" i="49"/>
  <c r="H42" i="49" s="1"/>
  <c r="N41" i="49"/>
  <c r="G41" i="49"/>
  <c r="H41" i="49" s="1"/>
  <c r="G40" i="49"/>
  <c r="H40" i="49" s="1"/>
  <c r="G39" i="49"/>
  <c r="H39" i="49" s="1"/>
  <c r="G38" i="49"/>
  <c r="G36" i="49"/>
  <c r="H36" i="49" s="1"/>
  <c r="G35" i="49"/>
  <c r="H35" i="49" s="1"/>
  <c r="G34" i="49"/>
  <c r="H34" i="49" s="1"/>
  <c r="G33" i="49"/>
  <c r="H33" i="49" s="1"/>
  <c r="G32" i="49"/>
  <c r="H32" i="49" s="1"/>
  <c r="G31" i="49"/>
  <c r="H31" i="49" s="1"/>
  <c r="B31" i="49"/>
  <c r="B32" i="49" s="1"/>
  <c r="B33" i="49" s="1"/>
  <c r="B34" i="49" s="1"/>
  <c r="B35" i="49" s="1"/>
  <c r="B36" i="49" s="1"/>
  <c r="B37" i="49" s="1"/>
  <c r="B38" i="49" s="1"/>
  <c r="B39" i="49" s="1"/>
  <c r="B40" i="49" s="1"/>
  <c r="B41" i="49" s="1"/>
  <c r="B42" i="49" s="1"/>
  <c r="B43" i="49" s="1"/>
  <c r="B44" i="49" s="1"/>
  <c r="B45" i="49" s="1"/>
  <c r="B46" i="49" s="1"/>
  <c r="B47" i="49" s="1"/>
  <c r="B48" i="49" s="1"/>
  <c r="B49" i="49" s="1"/>
  <c r="B50" i="49" s="1"/>
  <c r="G30" i="49"/>
  <c r="H30" i="49" s="1"/>
  <c r="F30" i="49"/>
  <c r="F31" i="49" s="1"/>
  <c r="F32" i="49" s="1"/>
  <c r="G28" i="49"/>
  <c r="H28" i="49" s="1"/>
  <c r="G27" i="49"/>
  <c r="H27" i="49" s="1"/>
  <c r="G25" i="49"/>
  <c r="H25" i="49" s="1"/>
  <c r="G24" i="49"/>
  <c r="H24" i="49" s="1"/>
  <c r="G23" i="49"/>
  <c r="H23" i="49" s="1"/>
  <c r="G22" i="49"/>
  <c r="H22" i="49" s="1"/>
  <c r="G21" i="49"/>
  <c r="H21" i="49" s="1"/>
  <c r="G20" i="49"/>
  <c r="H20" i="49" s="1"/>
  <c r="G19" i="49"/>
  <c r="H19" i="49" s="1"/>
  <c r="G18" i="49"/>
  <c r="G16" i="49"/>
  <c r="H16" i="49" s="1"/>
  <c r="H15" i="49"/>
  <c r="G15" i="49"/>
  <c r="G14" i="49"/>
  <c r="H14" i="49" s="1"/>
  <c r="G13" i="49"/>
  <c r="H13" i="49" s="1"/>
  <c r="G12" i="49"/>
  <c r="H12" i="49" s="1"/>
  <c r="G11" i="49"/>
  <c r="H11" i="49" s="1"/>
  <c r="G10" i="49"/>
  <c r="H10" i="49" s="1"/>
  <c r="G9" i="49"/>
  <c r="H9" i="49" s="1"/>
  <c r="G8" i="49"/>
  <c r="H8" i="49" s="1"/>
  <c r="B8" i="49"/>
  <c r="B9" i="49" s="1"/>
  <c r="B10" i="49" s="1"/>
  <c r="B11" i="49" s="1"/>
  <c r="B12" i="49" s="1"/>
  <c r="B13" i="49" s="1"/>
  <c r="B14" i="49" s="1"/>
  <c r="B15" i="49" s="1"/>
  <c r="B16" i="49" s="1"/>
  <c r="B17" i="49" s="1"/>
  <c r="B18" i="49" s="1"/>
  <c r="B19" i="49" s="1"/>
  <c r="B20" i="49" s="1"/>
  <c r="B21" i="49" s="1"/>
  <c r="B22" i="49" s="1"/>
  <c r="B23" i="49" s="1"/>
  <c r="B24" i="49" s="1"/>
  <c r="B25" i="49" s="1"/>
  <c r="B26" i="49" s="1"/>
  <c r="B27" i="49" s="1"/>
  <c r="B28" i="49" s="1"/>
  <c r="G7" i="49"/>
  <c r="H7" i="49" s="1"/>
  <c r="F7" i="49"/>
  <c r="F8" i="49" s="1"/>
  <c r="J8" i="49" s="1"/>
  <c r="F33" i="52" l="1"/>
  <c r="J32" i="52"/>
  <c r="I32" i="52" s="1"/>
  <c r="F114" i="53"/>
  <c r="J113" i="53"/>
  <c r="I113" i="53" s="1"/>
  <c r="J133" i="53"/>
  <c r="I133" i="53" s="1"/>
  <c r="F134" i="53"/>
  <c r="F269" i="53"/>
  <c r="J268" i="53"/>
  <c r="I238" i="53"/>
  <c r="M8" i="53"/>
  <c r="I12" i="53"/>
  <c r="I286" i="53"/>
  <c r="F218" i="53"/>
  <c r="J217" i="53"/>
  <c r="I217" i="53" s="1"/>
  <c r="F240" i="53"/>
  <c r="J239" i="53"/>
  <c r="F14" i="53"/>
  <c r="J13" i="53"/>
  <c r="F288" i="53"/>
  <c r="J287" i="53"/>
  <c r="I287" i="53" s="1"/>
  <c r="I78" i="53"/>
  <c r="F80" i="53"/>
  <c r="J79" i="53"/>
  <c r="J35" i="53"/>
  <c r="I35" i="53" s="1"/>
  <c r="F36" i="53"/>
  <c r="I61" i="53"/>
  <c r="I34" i="53"/>
  <c r="F186" i="53"/>
  <c r="J185" i="53"/>
  <c r="J62" i="53"/>
  <c r="J164" i="53"/>
  <c r="F165" i="53"/>
  <c r="I160" i="49"/>
  <c r="I8" i="49"/>
  <c r="J30" i="49"/>
  <c r="I8" i="52"/>
  <c r="I266" i="52"/>
  <c r="F111" i="52"/>
  <c r="J110" i="52"/>
  <c r="I110" i="52" s="1"/>
  <c r="F268" i="52"/>
  <c r="J267" i="52"/>
  <c r="I267" i="52" s="1"/>
  <c r="I57" i="52"/>
  <c r="J214" i="52"/>
  <c r="I214" i="52" s="1"/>
  <c r="F215" i="52"/>
  <c r="J182" i="52"/>
  <c r="I182" i="52" s="1"/>
  <c r="F183" i="52"/>
  <c r="F59" i="52"/>
  <c r="J58" i="52"/>
  <c r="I213" i="52"/>
  <c r="I236" i="52"/>
  <c r="M36" i="52"/>
  <c r="P36" i="52" s="1"/>
  <c r="R36" i="52" s="1"/>
  <c r="F78" i="52"/>
  <c r="J77" i="52"/>
  <c r="I77" i="52" s="1"/>
  <c r="F286" i="52"/>
  <c r="J285" i="52"/>
  <c r="J237" i="52"/>
  <c r="I237" i="52" s="1"/>
  <c r="F238" i="52"/>
  <c r="I76" i="52"/>
  <c r="M31" i="52"/>
  <c r="P31" i="52" s="1"/>
  <c r="R31" i="52" s="1"/>
  <c r="F133" i="52"/>
  <c r="J132" i="52"/>
  <c r="I132" i="52" s="1"/>
  <c r="F163" i="52"/>
  <c r="J162" i="52"/>
  <c r="I162" i="52" s="1"/>
  <c r="P7" i="52"/>
  <c r="J9" i="52"/>
  <c r="F10" i="52"/>
  <c r="F161" i="49"/>
  <c r="F162" i="49" s="1"/>
  <c r="F108" i="49"/>
  <c r="F109" i="49" s="1"/>
  <c r="J109" i="49" s="1"/>
  <c r="I109" i="49" s="1"/>
  <c r="H18" i="49"/>
  <c r="E18" i="49" s="1"/>
  <c r="F9" i="49"/>
  <c r="J9" i="49" s="1"/>
  <c r="J282" i="49"/>
  <c r="I282" i="49" s="1"/>
  <c r="F56" i="49"/>
  <c r="F57" i="49" s="1"/>
  <c r="J57" i="49" s="1"/>
  <c r="I57" i="49" s="1"/>
  <c r="J74" i="49"/>
  <c r="I74" i="49" s="1"/>
  <c r="H215" i="49"/>
  <c r="E215" i="49" s="1"/>
  <c r="F180" i="49"/>
  <c r="F181" i="49" s="1"/>
  <c r="F235" i="49"/>
  <c r="F33" i="49"/>
  <c r="J32" i="49"/>
  <c r="I32" i="49" s="1"/>
  <c r="H139" i="49"/>
  <c r="E139" i="49" s="1"/>
  <c r="F76" i="49"/>
  <c r="J75" i="49"/>
  <c r="I75" i="49" s="1"/>
  <c r="H29" i="49"/>
  <c r="H190" i="49"/>
  <c r="E190" i="49" s="1"/>
  <c r="H38" i="49"/>
  <c r="E38" i="49" s="1"/>
  <c r="I30" i="49"/>
  <c r="I179" i="49"/>
  <c r="I9" i="49"/>
  <c r="J7" i="49"/>
  <c r="J31" i="49"/>
  <c r="H61" i="49"/>
  <c r="E61" i="49" s="1"/>
  <c r="J159" i="49"/>
  <c r="H233" i="49"/>
  <c r="I55" i="49"/>
  <c r="F130" i="49"/>
  <c r="J129" i="49"/>
  <c r="F212" i="49"/>
  <c r="J211" i="49"/>
  <c r="H110" i="49"/>
  <c r="E110" i="49" s="1"/>
  <c r="F264" i="49"/>
  <c r="J263" i="49"/>
  <c r="H84" i="49"/>
  <c r="E84" i="49" s="1"/>
  <c r="H171" i="49"/>
  <c r="E171" i="49" s="1"/>
  <c r="H269" i="49"/>
  <c r="E269" i="49" s="1"/>
  <c r="H248" i="49"/>
  <c r="E248" i="49" s="1"/>
  <c r="H293" i="49"/>
  <c r="E293" i="49" s="1"/>
  <c r="F110" i="49"/>
  <c r="I283" i="49"/>
  <c r="F284" i="49"/>
  <c r="J108" i="49" l="1"/>
  <c r="I108" i="49" s="1"/>
  <c r="J33" i="52"/>
  <c r="I33" i="52" s="1"/>
  <c r="F34" i="52"/>
  <c r="I79" i="53"/>
  <c r="J269" i="53"/>
  <c r="I269" i="53" s="1"/>
  <c r="F270" i="53"/>
  <c r="F81" i="53"/>
  <c r="J80" i="53"/>
  <c r="I80" i="53" s="1"/>
  <c r="I239" i="53"/>
  <c r="M9" i="53"/>
  <c r="P9" i="53" s="1"/>
  <c r="R9" i="53" s="1"/>
  <c r="F135" i="53"/>
  <c r="J134" i="53"/>
  <c r="I164" i="53"/>
  <c r="F241" i="53"/>
  <c r="J240" i="53"/>
  <c r="I240" i="53" s="1"/>
  <c r="J165" i="53"/>
  <c r="I165" i="53" s="1"/>
  <c r="F166" i="53"/>
  <c r="P8" i="53"/>
  <c r="J288" i="53"/>
  <c r="I288" i="53" s="1"/>
  <c r="F289" i="53"/>
  <c r="J218" i="53"/>
  <c r="I218" i="53" s="1"/>
  <c r="F219" i="53"/>
  <c r="J114" i="53"/>
  <c r="F115" i="53"/>
  <c r="J63" i="53"/>
  <c r="I63" i="53" s="1"/>
  <c r="I185" i="53"/>
  <c r="F37" i="53"/>
  <c r="J36" i="53"/>
  <c r="I13" i="53"/>
  <c r="I62" i="53"/>
  <c r="J186" i="53"/>
  <c r="I186" i="53" s="1"/>
  <c r="F187" i="53"/>
  <c r="F15" i="53"/>
  <c r="J14" i="53"/>
  <c r="I268" i="53"/>
  <c r="J180" i="49"/>
  <c r="I180" i="49" s="1"/>
  <c r="J161" i="49"/>
  <c r="I161" i="49" s="1"/>
  <c r="F10" i="49"/>
  <c r="F58" i="49"/>
  <c r="J56" i="49"/>
  <c r="I56" i="49" s="1"/>
  <c r="H202" i="49"/>
  <c r="F79" i="52"/>
  <c r="J78" i="52"/>
  <c r="F112" i="52"/>
  <c r="J111" i="52"/>
  <c r="F287" i="52"/>
  <c r="J286" i="52"/>
  <c r="I286" i="52" s="1"/>
  <c r="F239" i="52"/>
  <c r="J238" i="52"/>
  <c r="F216" i="52"/>
  <c r="J215" i="52"/>
  <c r="F60" i="52"/>
  <c r="J59" i="52"/>
  <c r="F269" i="52"/>
  <c r="J268" i="52"/>
  <c r="J163" i="52"/>
  <c r="F164" i="52"/>
  <c r="I9" i="52"/>
  <c r="R7" i="52"/>
  <c r="F134" i="52"/>
  <c r="J133" i="52"/>
  <c r="I133" i="52" s="1"/>
  <c r="I285" i="52"/>
  <c r="I58" i="52"/>
  <c r="M28" i="52"/>
  <c r="P28" i="52" s="1"/>
  <c r="R28" i="52" s="1"/>
  <c r="F11" i="52"/>
  <c r="J10" i="52"/>
  <c r="F184" i="52"/>
  <c r="J183" i="52"/>
  <c r="H281" i="49"/>
  <c r="F236" i="49"/>
  <c r="J235" i="49"/>
  <c r="I235" i="49" s="1"/>
  <c r="H91" i="49"/>
  <c r="H259" i="49"/>
  <c r="H178" i="49"/>
  <c r="F59" i="49"/>
  <c r="J58" i="49"/>
  <c r="I129" i="49"/>
  <c r="J212" i="49"/>
  <c r="I212" i="49" s="1"/>
  <c r="F213" i="49"/>
  <c r="F285" i="49"/>
  <c r="J284" i="49"/>
  <c r="F111" i="49"/>
  <c r="J110" i="49"/>
  <c r="I211" i="49"/>
  <c r="I159" i="49"/>
  <c r="J181" i="49"/>
  <c r="F182" i="49"/>
  <c r="J162" i="49"/>
  <c r="I162" i="49" s="1"/>
  <c r="F163" i="49"/>
  <c r="J76" i="49"/>
  <c r="F77" i="49"/>
  <c r="J33" i="49"/>
  <c r="F34" i="49"/>
  <c r="J264" i="49"/>
  <c r="I264" i="49" s="1"/>
  <c r="F265" i="49"/>
  <c r="J130" i="49"/>
  <c r="F131" i="49"/>
  <c r="I31" i="49"/>
  <c r="H305" i="49"/>
  <c r="H73" i="49"/>
  <c r="H128" i="49"/>
  <c r="H51" i="49"/>
  <c r="I263" i="49"/>
  <c r="M7" i="49"/>
  <c r="I7" i="49"/>
  <c r="H152" i="49"/>
  <c r="F35" i="52" l="1"/>
  <c r="J34" i="52"/>
  <c r="I34" i="52" s="1"/>
  <c r="F290" i="53"/>
  <c r="J289" i="53"/>
  <c r="J64" i="53"/>
  <c r="J241" i="53"/>
  <c r="I241" i="53" s="1"/>
  <c r="F242" i="53"/>
  <c r="F16" i="53"/>
  <c r="J15" i="53"/>
  <c r="F116" i="53"/>
  <c r="J115" i="53"/>
  <c r="I115" i="53" s="1"/>
  <c r="J81" i="53"/>
  <c r="I81" i="53" s="1"/>
  <c r="F82" i="53"/>
  <c r="I36" i="53"/>
  <c r="I114" i="53"/>
  <c r="R8" i="53"/>
  <c r="F271" i="53"/>
  <c r="J270" i="53"/>
  <c r="J37" i="53"/>
  <c r="F38" i="53"/>
  <c r="I14" i="53"/>
  <c r="F220" i="53"/>
  <c r="J219" i="53"/>
  <c r="I219" i="53" s="1"/>
  <c r="I134" i="53"/>
  <c r="M39" i="53"/>
  <c r="P39" i="53" s="1"/>
  <c r="R39" i="53" s="1"/>
  <c r="F188" i="53"/>
  <c r="J187" i="53"/>
  <c r="I187" i="53" s="1"/>
  <c r="M23" i="53"/>
  <c r="P23" i="53" s="1"/>
  <c r="R23" i="53" s="1"/>
  <c r="F167" i="53"/>
  <c r="J166" i="53"/>
  <c r="I166" i="53" s="1"/>
  <c r="J135" i="53"/>
  <c r="I135" i="53" s="1"/>
  <c r="F136" i="53"/>
  <c r="F11" i="49"/>
  <c r="J10" i="49"/>
  <c r="I10" i="49" s="1"/>
  <c r="I268" i="52"/>
  <c r="F217" i="52"/>
  <c r="J216" i="52"/>
  <c r="I216" i="52" s="1"/>
  <c r="J112" i="52"/>
  <c r="I112" i="52" s="1"/>
  <c r="F113" i="52"/>
  <c r="J269" i="52"/>
  <c r="I269" i="52" s="1"/>
  <c r="F270" i="52"/>
  <c r="I238" i="52"/>
  <c r="M8" i="52"/>
  <c r="I78" i="52"/>
  <c r="F240" i="52"/>
  <c r="J239" i="52"/>
  <c r="F80" i="52"/>
  <c r="J79" i="52"/>
  <c r="I183" i="52"/>
  <c r="F185" i="52"/>
  <c r="J184" i="52"/>
  <c r="I184" i="52" s="1"/>
  <c r="F135" i="52"/>
  <c r="J134" i="52"/>
  <c r="I59" i="52"/>
  <c r="I10" i="52"/>
  <c r="F165" i="52"/>
  <c r="J164" i="52"/>
  <c r="I164" i="52" s="1"/>
  <c r="J60" i="52"/>
  <c r="I60" i="52" s="1"/>
  <c r="F61" i="52"/>
  <c r="F288" i="52"/>
  <c r="J287" i="52"/>
  <c r="F12" i="52"/>
  <c r="J11" i="52"/>
  <c r="I163" i="52"/>
  <c r="I215" i="52"/>
  <c r="I111" i="52"/>
  <c r="J236" i="49"/>
  <c r="F237" i="49"/>
  <c r="I76" i="49"/>
  <c r="M31" i="49"/>
  <c r="P31" i="49" s="1"/>
  <c r="R31" i="49" s="1"/>
  <c r="I181" i="49"/>
  <c r="J111" i="49"/>
  <c r="I111" i="49" s="1"/>
  <c r="F112" i="49"/>
  <c r="J59" i="49"/>
  <c r="I59" i="49" s="1"/>
  <c r="F60" i="49"/>
  <c r="F266" i="49"/>
  <c r="J265" i="49"/>
  <c r="J77" i="49"/>
  <c r="I77" i="49" s="1"/>
  <c r="F78" i="49"/>
  <c r="F183" i="49"/>
  <c r="J182" i="49"/>
  <c r="I182" i="49" s="1"/>
  <c r="I110" i="49"/>
  <c r="F214" i="49"/>
  <c r="J213" i="49"/>
  <c r="I58" i="49"/>
  <c r="P7" i="49"/>
  <c r="F132" i="49"/>
  <c r="J131" i="49"/>
  <c r="I131" i="49" s="1"/>
  <c r="F35" i="49"/>
  <c r="J34" i="49"/>
  <c r="I34" i="49" s="1"/>
  <c r="F164" i="49"/>
  <c r="J163" i="49"/>
  <c r="I163" i="49" s="1"/>
  <c r="I284" i="49"/>
  <c r="I130" i="49"/>
  <c r="M38" i="49"/>
  <c r="P38" i="49" s="1"/>
  <c r="R38" i="49" s="1"/>
  <c r="I33" i="49"/>
  <c r="J285" i="49"/>
  <c r="I285" i="49" s="1"/>
  <c r="F286" i="49"/>
  <c r="J35" i="52" l="1"/>
  <c r="I35" i="52" s="1"/>
  <c r="F36" i="52"/>
  <c r="F272" i="53"/>
  <c r="J271" i="53"/>
  <c r="I271" i="53" s="1"/>
  <c r="J16" i="53"/>
  <c r="F17" i="53"/>
  <c r="F83" i="53"/>
  <c r="J82" i="53"/>
  <c r="I82" i="53" s="1"/>
  <c r="F243" i="53"/>
  <c r="J242" i="53"/>
  <c r="I242" i="53" s="1"/>
  <c r="F39" i="53"/>
  <c r="J38" i="53"/>
  <c r="I38" i="53" s="1"/>
  <c r="I64" i="53"/>
  <c r="F137" i="53"/>
  <c r="J136" i="53"/>
  <c r="I136" i="53" s="1"/>
  <c r="J65" i="53"/>
  <c r="I289" i="53"/>
  <c r="F189" i="53"/>
  <c r="J188" i="53"/>
  <c r="I188" i="53" s="1"/>
  <c r="F221" i="53"/>
  <c r="J220" i="53"/>
  <c r="I220" i="53" s="1"/>
  <c r="F117" i="53"/>
  <c r="J116" i="53"/>
  <c r="F291" i="53"/>
  <c r="J290" i="53"/>
  <c r="I290" i="53" s="1"/>
  <c r="F168" i="53"/>
  <c r="J167" i="53"/>
  <c r="I167" i="53" s="1"/>
  <c r="I270" i="53"/>
  <c r="M29" i="53"/>
  <c r="P29" i="53" s="1"/>
  <c r="R29" i="53" s="1"/>
  <c r="I15" i="53"/>
  <c r="F12" i="49"/>
  <c r="J11" i="49"/>
  <c r="I11" i="49" s="1"/>
  <c r="J135" i="52"/>
  <c r="I135" i="52" s="1"/>
  <c r="F136" i="52"/>
  <c r="I79" i="52"/>
  <c r="F271" i="52"/>
  <c r="J270" i="52"/>
  <c r="J165" i="52"/>
  <c r="I165" i="52" s="1"/>
  <c r="F166" i="52"/>
  <c r="F186" i="52"/>
  <c r="J185" i="52"/>
  <c r="J80" i="52"/>
  <c r="I80" i="52" s="1"/>
  <c r="F81" i="52"/>
  <c r="I11" i="52"/>
  <c r="I239" i="52"/>
  <c r="M9" i="52"/>
  <c r="P9" i="52" s="1"/>
  <c r="R9" i="52" s="1"/>
  <c r="F114" i="52"/>
  <c r="J113" i="52"/>
  <c r="I113" i="52" s="1"/>
  <c r="J12" i="52"/>
  <c r="F13" i="52"/>
  <c r="F241" i="52"/>
  <c r="J240" i="52"/>
  <c r="I240" i="52" s="1"/>
  <c r="I287" i="52"/>
  <c r="J288" i="52"/>
  <c r="I288" i="52" s="1"/>
  <c r="F289" i="52"/>
  <c r="F218" i="52"/>
  <c r="J217" i="52"/>
  <c r="J61" i="52"/>
  <c r="I61" i="52" s="1"/>
  <c r="F62" i="52"/>
  <c r="I134" i="52"/>
  <c r="M39" i="52"/>
  <c r="P39" i="52" s="1"/>
  <c r="R39" i="52" s="1"/>
  <c r="P8" i="52"/>
  <c r="J237" i="49"/>
  <c r="I237" i="49" s="1"/>
  <c r="F238" i="49"/>
  <c r="M36" i="49"/>
  <c r="P36" i="49" s="1"/>
  <c r="R36" i="49" s="1"/>
  <c r="I236" i="49"/>
  <c r="I213" i="49"/>
  <c r="I265" i="49"/>
  <c r="F287" i="49"/>
  <c r="J286" i="49"/>
  <c r="I286" i="49" s="1"/>
  <c r="F79" i="49"/>
  <c r="J78" i="49"/>
  <c r="I78" i="49" s="1"/>
  <c r="F61" i="49"/>
  <c r="J60" i="49"/>
  <c r="F113" i="49"/>
  <c r="J112" i="49"/>
  <c r="I112" i="49" s="1"/>
  <c r="J164" i="49"/>
  <c r="I164" i="49" s="1"/>
  <c r="F165" i="49"/>
  <c r="J132" i="49"/>
  <c r="I132" i="49" s="1"/>
  <c r="F133" i="49"/>
  <c r="F36" i="49"/>
  <c r="J35" i="49"/>
  <c r="I35" i="49" s="1"/>
  <c r="R7" i="49"/>
  <c r="F215" i="49"/>
  <c r="J214" i="49"/>
  <c r="I214" i="49" s="1"/>
  <c r="J183" i="49"/>
  <c r="F184" i="49"/>
  <c r="J266" i="49"/>
  <c r="F267" i="49"/>
  <c r="J36" i="52" l="1"/>
  <c r="I36" i="52" s="1"/>
  <c r="F37" i="52"/>
  <c r="F118" i="53"/>
  <c r="J117" i="53"/>
  <c r="F244" i="53"/>
  <c r="J243" i="53"/>
  <c r="I243" i="53" s="1"/>
  <c r="F84" i="53"/>
  <c r="J83" i="53"/>
  <c r="J168" i="53"/>
  <c r="I168" i="53" s="1"/>
  <c r="F169" i="53"/>
  <c r="J189" i="53"/>
  <c r="F190" i="53"/>
  <c r="F18" i="53"/>
  <c r="J17" i="53"/>
  <c r="F138" i="53"/>
  <c r="J137" i="53"/>
  <c r="I137" i="53" s="1"/>
  <c r="I16" i="53"/>
  <c r="F222" i="53"/>
  <c r="J221" i="53"/>
  <c r="I221" i="53" s="1"/>
  <c r="F292" i="53"/>
  <c r="J291" i="53"/>
  <c r="I291" i="53" s="1"/>
  <c r="I116" i="53"/>
  <c r="J66" i="53"/>
  <c r="F40" i="53"/>
  <c r="J39" i="53"/>
  <c r="I39" i="53" s="1"/>
  <c r="F273" i="53"/>
  <c r="J272" i="53"/>
  <c r="F13" i="49"/>
  <c r="J12" i="49"/>
  <c r="I12" i="49" s="1"/>
  <c r="I270" i="52"/>
  <c r="J241" i="52"/>
  <c r="I241" i="52" s="1"/>
  <c r="F242" i="52"/>
  <c r="F63" i="52"/>
  <c r="J62" i="52"/>
  <c r="F290" i="52"/>
  <c r="J289" i="52"/>
  <c r="I289" i="52" s="1"/>
  <c r="J13" i="52"/>
  <c r="F14" i="52"/>
  <c r="F272" i="52"/>
  <c r="J271" i="52"/>
  <c r="I271" i="52" s="1"/>
  <c r="I217" i="52"/>
  <c r="J218" i="52"/>
  <c r="I218" i="52" s="1"/>
  <c r="F219" i="52"/>
  <c r="I12" i="52"/>
  <c r="F115" i="52"/>
  <c r="J114" i="52"/>
  <c r="I185" i="52"/>
  <c r="M23" i="52"/>
  <c r="P23" i="52" s="1"/>
  <c r="R23" i="52" s="1"/>
  <c r="F82" i="52"/>
  <c r="J81" i="52"/>
  <c r="R8" i="52"/>
  <c r="J186" i="52"/>
  <c r="I186" i="52" s="1"/>
  <c r="F187" i="52"/>
  <c r="F137" i="52"/>
  <c r="J136" i="52"/>
  <c r="I136" i="52" s="1"/>
  <c r="F167" i="52"/>
  <c r="J166" i="52"/>
  <c r="I166" i="52" s="1"/>
  <c r="F239" i="49"/>
  <c r="J238" i="49"/>
  <c r="F268" i="49"/>
  <c r="J267" i="49"/>
  <c r="F134" i="49"/>
  <c r="J133" i="49"/>
  <c r="I183" i="49"/>
  <c r="J61" i="49"/>
  <c r="I61" i="49" s="1"/>
  <c r="F62" i="49"/>
  <c r="J287" i="49"/>
  <c r="F288" i="49"/>
  <c r="F185" i="49"/>
  <c r="J184" i="49"/>
  <c r="I184" i="49" s="1"/>
  <c r="F166" i="49"/>
  <c r="J165" i="49"/>
  <c r="I60" i="49"/>
  <c r="I266" i="49"/>
  <c r="M28" i="49"/>
  <c r="P28" i="49" s="1"/>
  <c r="R28" i="49" s="1"/>
  <c r="J215" i="49"/>
  <c r="I215" i="49" s="1"/>
  <c r="F216" i="49"/>
  <c r="F37" i="49"/>
  <c r="J36" i="49"/>
  <c r="J113" i="49"/>
  <c r="I113" i="49" s="1"/>
  <c r="F114" i="49"/>
  <c r="J79" i="49"/>
  <c r="F80" i="49"/>
  <c r="J37" i="52" l="1"/>
  <c r="F38" i="52"/>
  <c r="J169" i="53"/>
  <c r="I169" i="53" s="1"/>
  <c r="F170" i="53"/>
  <c r="J138" i="53"/>
  <c r="F139" i="53"/>
  <c r="J84" i="53"/>
  <c r="F85" i="53"/>
  <c r="F293" i="53"/>
  <c r="J292" i="53"/>
  <c r="F41" i="53"/>
  <c r="J40" i="53"/>
  <c r="F223" i="53"/>
  <c r="J222" i="53"/>
  <c r="J18" i="53"/>
  <c r="F19" i="53"/>
  <c r="F245" i="53"/>
  <c r="J244" i="53"/>
  <c r="I244" i="53" s="1"/>
  <c r="I66" i="53"/>
  <c r="F191" i="53"/>
  <c r="J190" i="53"/>
  <c r="I190" i="53" s="1"/>
  <c r="I272" i="53"/>
  <c r="M30" i="53"/>
  <c r="P30" i="53" s="1"/>
  <c r="R30" i="53" s="1"/>
  <c r="F274" i="53"/>
  <c r="J273" i="53"/>
  <c r="J67" i="53"/>
  <c r="I67" i="53" s="1"/>
  <c r="F119" i="53"/>
  <c r="J118" i="53"/>
  <c r="I118" i="53" s="1"/>
  <c r="J13" i="49"/>
  <c r="I13" i="49" s="1"/>
  <c r="F14" i="49"/>
  <c r="I62" i="52"/>
  <c r="M29" i="52"/>
  <c r="P29" i="52" s="1"/>
  <c r="R29" i="52" s="1"/>
  <c r="F64" i="52"/>
  <c r="J63" i="52"/>
  <c r="I63" i="52" s="1"/>
  <c r="F243" i="52"/>
  <c r="J242" i="52"/>
  <c r="I242" i="52" s="1"/>
  <c r="F116" i="52"/>
  <c r="J115" i="52"/>
  <c r="I115" i="52" s="1"/>
  <c r="F273" i="52"/>
  <c r="J272" i="52"/>
  <c r="I272" i="52" s="1"/>
  <c r="F15" i="52"/>
  <c r="J14" i="52"/>
  <c r="I114" i="52"/>
  <c r="J167" i="52"/>
  <c r="I167" i="52" s="1"/>
  <c r="F168" i="52"/>
  <c r="I13" i="52"/>
  <c r="F220" i="52"/>
  <c r="J219" i="52"/>
  <c r="I219" i="52" s="1"/>
  <c r="F138" i="52"/>
  <c r="J137" i="52"/>
  <c r="I137" i="52" s="1"/>
  <c r="I81" i="52"/>
  <c r="F188" i="52"/>
  <c r="J187" i="52"/>
  <c r="I187" i="52" s="1"/>
  <c r="F83" i="52"/>
  <c r="J82" i="52"/>
  <c r="I82" i="52" s="1"/>
  <c r="F291" i="52"/>
  <c r="J290" i="52"/>
  <c r="I290" i="52" s="1"/>
  <c r="I238" i="49"/>
  <c r="M8" i="49"/>
  <c r="P8" i="49" s="1"/>
  <c r="R8" i="49" s="1"/>
  <c r="F240" i="49"/>
  <c r="J239" i="49"/>
  <c r="F38" i="49"/>
  <c r="J37" i="49"/>
  <c r="J166" i="49"/>
  <c r="I166" i="49" s="1"/>
  <c r="F167" i="49"/>
  <c r="J62" i="49"/>
  <c r="F63" i="49"/>
  <c r="I267" i="49"/>
  <c r="F115" i="49"/>
  <c r="J114" i="49"/>
  <c r="I114" i="49" s="1"/>
  <c r="I36" i="49"/>
  <c r="I165" i="49"/>
  <c r="I287" i="49"/>
  <c r="J134" i="49"/>
  <c r="F135" i="49"/>
  <c r="I79" i="49"/>
  <c r="F289" i="49"/>
  <c r="J288" i="49"/>
  <c r="I288" i="49" s="1"/>
  <c r="I133" i="49"/>
  <c r="F81" i="49"/>
  <c r="J80" i="49"/>
  <c r="I80" i="49" s="1"/>
  <c r="F217" i="49"/>
  <c r="J216" i="49"/>
  <c r="J185" i="49"/>
  <c r="F186" i="49"/>
  <c r="J268" i="49"/>
  <c r="I268" i="49" s="1"/>
  <c r="F269" i="49"/>
  <c r="J38" i="52" l="1"/>
  <c r="I38" i="52" s="1"/>
  <c r="F39" i="52"/>
  <c r="F86" i="53"/>
  <c r="J85" i="53"/>
  <c r="I85" i="53" s="1"/>
  <c r="J245" i="53"/>
  <c r="I245" i="53" s="1"/>
  <c r="F246" i="53"/>
  <c r="I18" i="53"/>
  <c r="I84" i="53"/>
  <c r="F140" i="53"/>
  <c r="J139" i="53"/>
  <c r="I139" i="53" s="1"/>
  <c r="F120" i="53"/>
  <c r="J119" i="53"/>
  <c r="I119" i="53" s="1"/>
  <c r="F192" i="53"/>
  <c r="J191" i="53"/>
  <c r="I191" i="53" s="1"/>
  <c r="F224" i="53"/>
  <c r="J223" i="53"/>
  <c r="I223" i="53" s="1"/>
  <c r="F275" i="53"/>
  <c r="J274" i="53"/>
  <c r="I274" i="53" s="1"/>
  <c r="J19" i="53"/>
  <c r="F20" i="53"/>
  <c r="I40" i="53"/>
  <c r="F171" i="53"/>
  <c r="J170" i="53"/>
  <c r="F294" i="53"/>
  <c r="J293" i="53"/>
  <c r="I293" i="53" s="1"/>
  <c r="J68" i="53"/>
  <c r="I68" i="53" s="1"/>
  <c r="J41" i="53"/>
  <c r="F42" i="53"/>
  <c r="F15" i="49"/>
  <c r="J14" i="49"/>
  <c r="I14" i="49" s="1"/>
  <c r="F244" i="52"/>
  <c r="J243" i="52"/>
  <c r="I243" i="52" s="1"/>
  <c r="J83" i="52"/>
  <c r="F84" i="52"/>
  <c r="I14" i="52"/>
  <c r="F16" i="52"/>
  <c r="J15" i="52"/>
  <c r="F65" i="52"/>
  <c r="J64" i="52"/>
  <c r="J138" i="52"/>
  <c r="F139" i="52"/>
  <c r="F189" i="52"/>
  <c r="J188" i="52"/>
  <c r="I188" i="52" s="1"/>
  <c r="F274" i="52"/>
  <c r="J273" i="52"/>
  <c r="F221" i="52"/>
  <c r="J220" i="52"/>
  <c r="I220" i="52" s="1"/>
  <c r="F169" i="52"/>
  <c r="J168" i="52"/>
  <c r="I168" i="52" s="1"/>
  <c r="F292" i="52"/>
  <c r="J291" i="52"/>
  <c r="I291" i="52" s="1"/>
  <c r="J116" i="52"/>
  <c r="I116" i="52" s="1"/>
  <c r="F117" i="52"/>
  <c r="I239" i="49"/>
  <c r="M9" i="49"/>
  <c r="P9" i="49" s="1"/>
  <c r="R9" i="49" s="1"/>
  <c r="J240" i="49"/>
  <c r="I240" i="49" s="1"/>
  <c r="F241" i="49"/>
  <c r="J217" i="49"/>
  <c r="I217" i="49" s="1"/>
  <c r="F218" i="49"/>
  <c r="J289" i="49"/>
  <c r="I289" i="49" s="1"/>
  <c r="F290" i="49"/>
  <c r="F136" i="49"/>
  <c r="J135" i="49"/>
  <c r="F64" i="49"/>
  <c r="J63" i="49"/>
  <c r="I216" i="49"/>
  <c r="I185" i="49"/>
  <c r="M23" i="49"/>
  <c r="P23" i="49" s="1"/>
  <c r="R23" i="49" s="1"/>
  <c r="J81" i="49"/>
  <c r="I81" i="49" s="1"/>
  <c r="F82" i="49"/>
  <c r="F168" i="49"/>
  <c r="J167" i="49"/>
  <c r="F270" i="49"/>
  <c r="J269" i="49"/>
  <c r="I269" i="49" s="1"/>
  <c r="F187" i="49"/>
  <c r="J186" i="49"/>
  <c r="I134" i="49"/>
  <c r="M39" i="49"/>
  <c r="P39" i="49" s="1"/>
  <c r="R39" i="49" s="1"/>
  <c r="J115" i="49"/>
  <c r="I115" i="49" s="1"/>
  <c r="F116" i="49"/>
  <c r="I62" i="49"/>
  <c r="F39" i="49"/>
  <c r="J38" i="49"/>
  <c r="I38" i="49" s="1"/>
  <c r="J39" i="52" l="1"/>
  <c r="I39" i="52" s="1"/>
  <c r="F40" i="52"/>
  <c r="J224" i="53"/>
  <c r="I224" i="53" s="1"/>
  <c r="F225" i="53"/>
  <c r="F193" i="53"/>
  <c r="J192" i="53"/>
  <c r="I192" i="53" s="1"/>
  <c r="F247" i="53"/>
  <c r="J246" i="53"/>
  <c r="I246" i="53" s="1"/>
  <c r="J69" i="53"/>
  <c r="I69" i="53" s="1"/>
  <c r="I19" i="53"/>
  <c r="J120" i="53"/>
  <c r="I120" i="53" s="1"/>
  <c r="F121" i="53"/>
  <c r="J42" i="53"/>
  <c r="F43" i="53"/>
  <c r="J171" i="53"/>
  <c r="F172" i="53"/>
  <c r="I41" i="53"/>
  <c r="J20" i="53"/>
  <c r="F21" i="53"/>
  <c r="F295" i="53"/>
  <c r="J294" i="53"/>
  <c r="I294" i="53" s="1"/>
  <c r="F276" i="53"/>
  <c r="J275" i="53"/>
  <c r="I275" i="53" s="1"/>
  <c r="J140" i="53"/>
  <c r="I140" i="53" s="1"/>
  <c r="F141" i="53"/>
  <c r="F87" i="53"/>
  <c r="J86" i="53"/>
  <c r="I86" i="53" s="1"/>
  <c r="F16" i="49"/>
  <c r="J15" i="49"/>
  <c r="I15" i="49" s="1"/>
  <c r="J169" i="52"/>
  <c r="I169" i="52" s="1"/>
  <c r="F170" i="52"/>
  <c r="F140" i="52"/>
  <c r="J139" i="52"/>
  <c r="I139" i="52" s="1"/>
  <c r="F222" i="52"/>
  <c r="J221" i="52"/>
  <c r="I221" i="52" s="1"/>
  <c r="F85" i="52"/>
  <c r="J84" i="52"/>
  <c r="F17" i="52"/>
  <c r="J16" i="52"/>
  <c r="F118" i="52"/>
  <c r="J117" i="52"/>
  <c r="I64" i="52"/>
  <c r="M30" i="52"/>
  <c r="P30" i="52" s="1"/>
  <c r="R30" i="52" s="1"/>
  <c r="F293" i="52"/>
  <c r="J292" i="52"/>
  <c r="J189" i="52"/>
  <c r="F190" i="52"/>
  <c r="F275" i="52"/>
  <c r="J274" i="52"/>
  <c r="I274" i="52" s="1"/>
  <c r="F66" i="52"/>
  <c r="J65" i="52"/>
  <c r="I15" i="52"/>
  <c r="F245" i="52"/>
  <c r="J244" i="52"/>
  <c r="I244" i="52" s="1"/>
  <c r="J241" i="49"/>
  <c r="I241" i="49" s="1"/>
  <c r="F242" i="49"/>
  <c r="J39" i="49"/>
  <c r="I39" i="49" s="1"/>
  <c r="F40" i="49"/>
  <c r="I167" i="49"/>
  <c r="J187" i="49"/>
  <c r="I187" i="49" s="1"/>
  <c r="F188" i="49"/>
  <c r="J64" i="49"/>
  <c r="F65" i="49"/>
  <c r="J136" i="49"/>
  <c r="I136" i="49" s="1"/>
  <c r="F137" i="49"/>
  <c r="I186" i="49"/>
  <c r="F83" i="49"/>
  <c r="J82" i="49"/>
  <c r="I82" i="49" s="1"/>
  <c r="I63" i="49"/>
  <c r="I135" i="49"/>
  <c r="F219" i="49"/>
  <c r="J218" i="49"/>
  <c r="I218" i="49" s="1"/>
  <c r="F117" i="49"/>
  <c r="J116" i="49"/>
  <c r="I116" i="49" s="1"/>
  <c r="F291" i="49"/>
  <c r="J290" i="49"/>
  <c r="I290" i="49" s="1"/>
  <c r="J270" i="49"/>
  <c r="F271" i="49"/>
  <c r="J168" i="49"/>
  <c r="I168" i="49" s="1"/>
  <c r="F169" i="49"/>
  <c r="F41" i="52" l="1"/>
  <c r="J40" i="52"/>
  <c r="I40" i="52" s="1"/>
  <c r="I171" i="53"/>
  <c r="M32" i="53"/>
  <c r="P32" i="53" s="1"/>
  <c r="R32" i="53" s="1"/>
  <c r="J276" i="53"/>
  <c r="I276" i="53" s="1"/>
  <c r="F277" i="53"/>
  <c r="J247" i="53"/>
  <c r="F248" i="53"/>
  <c r="F44" i="53"/>
  <c r="J43" i="53"/>
  <c r="I20" i="53"/>
  <c r="M11" i="53"/>
  <c r="P11" i="53" s="1"/>
  <c r="R11" i="53" s="1"/>
  <c r="J193" i="53"/>
  <c r="I193" i="53" s="1"/>
  <c r="F194" i="53"/>
  <c r="I42" i="53"/>
  <c r="F22" i="53"/>
  <c r="J21" i="53"/>
  <c r="F142" i="53"/>
  <c r="J141" i="53"/>
  <c r="F226" i="53"/>
  <c r="J225" i="53"/>
  <c r="I225" i="53" s="1"/>
  <c r="J295" i="53"/>
  <c r="I295" i="53" s="1"/>
  <c r="F296" i="53"/>
  <c r="F122" i="53"/>
  <c r="J121" i="53"/>
  <c r="F88" i="53"/>
  <c r="J87" i="53"/>
  <c r="I87" i="53" s="1"/>
  <c r="J172" i="53"/>
  <c r="I172" i="53" s="1"/>
  <c r="F173" i="53"/>
  <c r="J70" i="53"/>
  <c r="I70" i="53" s="1"/>
  <c r="J16" i="49"/>
  <c r="I16" i="49" s="1"/>
  <c r="F17" i="49"/>
  <c r="F67" i="52"/>
  <c r="J66" i="52"/>
  <c r="F223" i="52"/>
  <c r="J222" i="52"/>
  <c r="J245" i="52"/>
  <c r="I245" i="52" s="1"/>
  <c r="F246" i="52"/>
  <c r="F276" i="52"/>
  <c r="J275" i="52"/>
  <c r="I275" i="52" s="1"/>
  <c r="F119" i="52"/>
  <c r="J118" i="52"/>
  <c r="I118" i="52" s="1"/>
  <c r="F141" i="52"/>
  <c r="J140" i="52"/>
  <c r="I140" i="52" s="1"/>
  <c r="F191" i="52"/>
  <c r="J190" i="52"/>
  <c r="I190" i="52" s="1"/>
  <c r="F18" i="52"/>
  <c r="J17" i="52"/>
  <c r="I16" i="52"/>
  <c r="I84" i="52"/>
  <c r="J170" i="52"/>
  <c r="F171" i="52"/>
  <c r="F294" i="52"/>
  <c r="J293" i="52"/>
  <c r="I293" i="52" s="1"/>
  <c r="F86" i="52"/>
  <c r="J85" i="52"/>
  <c r="I85" i="52" s="1"/>
  <c r="J242" i="49"/>
  <c r="I242" i="49" s="1"/>
  <c r="F243" i="49"/>
  <c r="J291" i="49"/>
  <c r="I291" i="49" s="1"/>
  <c r="F292" i="49"/>
  <c r="F84" i="49"/>
  <c r="J83" i="49"/>
  <c r="F170" i="49"/>
  <c r="J169" i="49"/>
  <c r="I169" i="49" s="1"/>
  <c r="F138" i="49"/>
  <c r="J137" i="49"/>
  <c r="I137" i="49" s="1"/>
  <c r="F189" i="49"/>
  <c r="J188" i="49"/>
  <c r="I188" i="49" s="1"/>
  <c r="F41" i="49"/>
  <c r="J40" i="49"/>
  <c r="I270" i="49"/>
  <c r="M29" i="49"/>
  <c r="P29" i="49" s="1"/>
  <c r="R29" i="49" s="1"/>
  <c r="F118" i="49"/>
  <c r="J117" i="49"/>
  <c r="J219" i="49"/>
  <c r="I219" i="49" s="1"/>
  <c r="F220" i="49"/>
  <c r="I64" i="49"/>
  <c r="F272" i="49"/>
  <c r="J271" i="49"/>
  <c r="I271" i="49" s="1"/>
  <c r="F66" i="49"/>
  <c r="J65" i="49"/>
  <c r="J41" i="52" l="1"/>
  <c r="I41" i="52" s="1"/>
  <c r="F42" i="52"/>
  <c r="I121" i="53"/>
  <c r="I21" i="53"/>
  <c r="I43" i="53"/>
  <c r="F23" i="53"/>
  <c r="J22" i="53"/>
  <c r="F45" i="53"/>
  <c r="J44" i="53"/>
  <c r="J248" i="53"/>
  <c r="F249" i="53"/>
  <c r="F297" i="53"/>
  <c r="J296" i="53"/>
  <c r="I296" i="53" s="1"/>
  <c r="F174" i="53"/>
  <c r="J173" i="53"/>
  <c r="I173" i="53" s="1"/>
  <c r="F195" i="53"/>
  <c r="J194" i="53"/>
  <c r="I194" i="53" s="1"/>
  <c r="F278" i="53"/>
  <c r="J277" i="53"/>
  <c r="I277" i="53" s="1"/>
  <c r="F123" i="53"/>
  <c r="J122" i="53"/>
  <c r="I122" i="53" s="1"/>
  <c r="J71" i="53"/>
  <c r="J72" i="53"/>
  <c r="F227" i="53"/>
  <c r="J226" i="53"/>
  <c r="I226" i="53" s="1"/>
  <c r="I141" i="53"/>
  <c r="M13" i="53"/>
  <c r="P13" i="53" s="1"/>
  <c r="R13" i="53" s="1"/>
  <c r="J88" i="53"/>
  <c r="F89" i="53"/>
  <c r="J142" i="53"/>
  <c r="I142" i="53" s="1"/>
  <c r="F143" i="53"/>
  <c r="F18" i="49"/>
  <c r="J17" i="49"/>
  <c r="J276" i="52"/>
  <c r="I276" i="52" s="1"/>
  <c r="F277" i="52"/>
  <c r="F87" i="52"/>
  <c r="J86" i="52"/>
  <c r="I86" i="52" s="1"/>
  <c r="F192" i="52"/>
  <c r="J191" i="52"/>
  <c r="I191" i="52" s="1"/>
  <c r="F295" i="52"/>
  <c r="J294" i="52"/>
  <c r="I294" i="52" s="1"/>
  <c r="F142" i="52"/>
  <c r="J141" i="52"/>
  <c r="F224" i="52"/>
  <c r="J223" i="52"/>
  <c r="I223" i="52" s="1"/>
  <c r="F247" i="52"/>
  <c r="J246" i="52"/>
  <c r="I246" i="52" s="1"/>
  <c r="F172" i="52"/>
  <c r="J171" i="52"/>
  <c r="I66" i="52"/>
  <c r="F19" i="52"/>
  <c r="J18" i="52"/>
  <c r="J119" i="52"/>
  <c r="I119" i="52" s="1"/>
  <c r="F120" i="52"/>
  <c r="J67" i="52"/>
  <c r="I67" i="52" s="1"/>
  <c r="F68" i="52"/>
  <c r="J243" i="49"/>
  <c r="I243" i="49" s="1"/>
  <c r="F244" i="49"/>
  <c r="J118" i="49"/>
  <c r="F119" i="49"/>
  <c r="F42" i="49"/>
  <c r="J41" i="49"/>
  <c r="F139" i="49"/>
  <c r="J138" i="49"/>
  <c r="F190" i="49"/>
  <c r="J189" i="49"/>
  <c r="F171" i="49"/>
  <c r="J170" i="49"/>
  <c r="J84" i="49"/>
  <c r="F85" i="49"/>
  <c r="J66" i="49"/>
  <c r="F67" i="49"/>
  <c r="F221" i="49"/>
  <c r="J220" i="49"/>
  <c r="I220" i="49" s="1"/>
  <c r="J272" i="49"/>
  <c r="F273" i="49"/>
  <c r="I40" i="49"/>
  <c r="J292" i="49"/>
  <c r="F293" i="49"/>
  <c r="F43" i="52" l="1"/>
  <c r="J42" i="52"/>
  <c r="I42" i="52" s="1"/>
  <c r="I72" i="53"/>
  <c r="I73" i="53" s="1"/>
  <c r="J73" i="53"/>
  <c r="I22" i="53"/>
  <c r="F24" i="53"/>
  <c r="J23" i="53"/>
  <c r="M26" i="53"/>
  <c r="P26" i="53" s="1"/>
  <c r="R26" i="53" s="1"/>
  <c r="F175" i="53"/>
  <c r="J174" i="53"/>
  <c r="I174" i="53" s="1"/>
  <c r="F124" i="53"/>
  <c r="J123" i="53"/>
  <c r="I123" i="53" s="1"/>
  <c r="F298" i="53"/>
  <c r="J297" i="53"/>
  <c r="I297" i="53" s="1"/>
  <c r="M12" i="53"/>
  <c r="P12" i="53" s="1"/>
  <c r="R12" i="53" s="1"/>
  <c r="F279" i="53"/>
  <c r="J278" i="53"/>
  <c r="I278" i="53" s="1"/>
  <c r="I248" i="53"/>
  <c r="M17" i="53"/>
  <c r="P17" i="53" s="1"/>
  <c r="R17" i="53" s="1"/>
  <c r="F90" i="53"/>
  <c r="J90" i="53" s="1"/>
  <c r="J89" i="53"/>
  <c r="I89" i="53" s="1"/>
  <c r="I88" i="53"/>
  <c r="I44" i="53"/>
  <c r="M37" i="53"/>
  <c r="P37" i="53" s="1"/>
  <c r="R37" i="53" s="1"/>
  <c r="F144" i="53"/>
  <c r="J143" i="53"/>
  <c r="F250" i="53"/>
  <c r="J249" i="53"/>
  <c r="I249" i="53" s="1"/>
  <c r="F228" i="53"/>
  <c r="J227" i="53"/>
  <c r="I227" i="53" s="1"/>
  <c r="F196" i="53"/>
  <c r="J195" i="53"/>
  <c r="I195" i="53" s="1"/>
  <c r="F46" i="53"/>
  <c r="J45" i="53"/>
  <c r="I45" i="53" s="1"/>
  <c r="F19" i="49"/>
  <c r="J18" i="49"/>
  <c r="I18" i="49" s="1"/>
  <c r="J19" i="52"/>
  <c r="F20" i="52"/>
  <c r="J247" i="52"/>
  <c r="F248" i="52"/>
  <c r="J295" i="52"/>
  <c r="I295" i="52" s="1"/>
  <c r="F296" i="52"/>
  <c r="I18" i="52"/>
  <c r="J224" i="52"/>
  <c r="I224" i="52" s="1"/>
  <c r="F225" i="52"/>
  <c r="F193" i="52"/>
  <c r="J192" i="52"/>
  <c r="I192" i="52" s="1"/>
  <c r="F69" i="52"/>
  <c r="J68" i="52"/>
  <c r="I68" i="52" s="1"/>
  <c r="I141" i="52"/>
  <c r="M13" i="52"/>
  <c r="P13" i="52" s="1"/>
  <c r="R13" i="52" s="1"/>
  <c r="I171" i="52"/>
  <c r="M32" i="52"/>
  <c r="P32" i="52" s="1"/>
  <c r="R32" i="52" s="1"/>
  <c r="J172" i="52"/>
  <c r="I172" i="52" s="1"/>
  <c r="F173" i="52"/>
  <c r="J142" i="52"/>
  <c r="I142" i="52" s="1"/>
  <c r="F143" i="52"/>
  <c r="J87" i="52"/>
  <c r="I87" i="52" s="1"/>
  <c r="F88" i="52"/>
  <c r="F121" i="52"/>
  <c r="J120" i="52"/>
  <c r="I120" i="52" s="1"/>
  <c r="F278" i="52"/>
  <c r="J277" i="52"/>
  <c r="I277" i="52" s="1"/>
  <c r="J244" i="49"/>
  <c r="I244" i="49" s="1"/>
  <c r="F245" i="49"/>
  <c r="J190" i="49"/>
  <c r="I190" i="49" s="1"/>
  <c r="F191" i="49"/>
  <c r="I118" i="49"/>
  <c r="J273" i="49"/>
  <c r="F274" i="49"/>
  <c r="F86" i="49"/>
  <c r="J85" i="49"/>
  <c r="I85" i="49" s="1"/>
  <c r="F120" i="49"/>
  <c r="J119" i="49"/>
  <c r="I119" i="49" s="1"/>
  <c r="J221" i="49"/>
  <c r="I221" i="49" s="1"/>
  <c r="F222" i="49"/>
  <c r="I66" i="49"/>
  <c r="J171" i="49"/>
  <c r="I171" i="49" s="1"/>
  <c r="F172" i="49"/>
  <c r="J42" i="49"/>
  <c r="F43" i="49"/>
  <c r="I272" i="49"/>
  <c r="M30" i="49"/>
  <c r="P30" i="49" s="1"/>
  <c r="R30" i="49" s="1"/>
  <c r="I84" i="49"/>
  <c r="J139" i="49"/>
  <c r="I139" i="49" s="1"/>
  <c r="F140" i="49"/>
  <c r="F294" i="49"/>
  <c r="J293" i="49"/>
  <c r="I293" i="49" s="1"/>
  <c r="F68" i="49"/>
  <c r="J67" i="49"/>
  <c r="I67" i="49" s="1"/>
  <c r="I41" i="49"/>
  <c r="F44" i="52" l="1"/>
  <c r="J43" i="52"/>
  <c r="I43" i="52" s="1"/>
  <c r="F197" i="53"/>
  <c r="J196" i="53"/>
  <c r="I196" i="53" s="1"/>
  <c r="F176" i="53"/>
  <c r="J175" i="53"/>
  <c r="I23" i="53"/>
  <c r="F280" i="53"/>
  <c r="J280" i="53" s="1"/>
  <c r="J279" i="53"/>
  <c r="J24" i="53"/>
  <c r="F25" i="53"/>
  <c r="J228" i="53"/>
  <c r="I228" i="53" s="1"/>
  <c r="F229" i="53"/>
  <c r="F251" i="53"/>
  <c r="J250" i="53"/>
  <c r="I250" i="53" s="1"/>
  <c r="F299" i="53"/>
  <c r="J298" i="53"/>
  <c r="I298" i="53" s="1"/>
  <c r="I143" i="53"/>
  <c r="M40" i="53"/>
  <c r="P40" i="53" s="1"/>
  <c r="R40" i="53" s="1"/>
  <c r="I90" i="53"/>
  <c r="I91" i="53" s="1"/>
  <c r="J91" i="53"/>
  <c r="M18" i="53"/>
  <c r="P18" i="53" s="1"/>
  <c r="R18" i="53" s="1"/>
  <c r="J46" i="53"/>
  <c r="I46" i="53" s="1"/>
  <c r="F47" i="53"/>
  <c r="J144" i="53"/>
  <c r="F145" i="53"/>
  <c r="J124" i="53"/>
  <c r="I124" i="53" s="1"/>
  <c r="F125" i="53"/>
  <c r="J19" i="49"/>
  <c r="I19" i="49" s="1"/>
  <c r="F20" i="49"/>
  <c r="F297" i="52"/>
  <c r="J296" i="52"/>
  <c r="I296" i="52" s="1"/>
  <c r="F89" i="52"/>
  <c r="J88" i="52"/>
  <c r="F279" i="52"/>
  <c r="J278" i="52"/>
  <c r="I278" i="52" s="1"/>
  <c r="F70" i="52"/>
  <c r="J69" i="52"/>
  <c r="I69" i="52" s="1"/>
  <c r="F174" i="52"/>
  <c r="J173" i="52"/>
  <c r="J248" i="52"/>
  <c r="F249" i="52"/>
  <c r="J193" i="52"/>
  <c r="I193" i="52" s="1"/>
  <c r="F194" i="52"/>
  <c r="F144" i="52"/>
  <c r="J143" i="52"/>
  <c r="F226" i="52"/>
  <c r="J225" i="52"/>
  <c r="I225" i="52" s="1"/>
  <c r="J20" i="52"/>
  <c r="F21" i="52"/>
  <c r="F122" i="52"/>
  <c r="J121" i="52"/>
  <c r="I19" i="52"/>
  <c r="F246" i="49"/>
  <c r="J245" i="49"/>
  <c r="I245" i="49" s="1"/>
  <c r="M32" i="49"/>
  <c r="P32" i="49" s="1"/>
  <c r="R32" i="49" s="1"/>
  <c r="J294" i="49"/>
  <c r="I294" i="49" s="1"/>
  <c r="F295" i="49"/>
  <c r="J120" i="49"/>
  <c r="I120" i="49" s="1"/>
  <c r="F121" i="49"/>
  <c r="F141" i="49"/>
  <c r="J140" i="49"/>
  <c r="I140" i="49" s="1"/>
  <c r="F275" i="49"/>
  <c r="J274" i="49"/>
  <c r="I274" i="49" s="1"/>
  <c r="F192" i="49"/>
  <c r="J191" i="49"/>
  <c r="J68" i="49"/>
  <c r="I68" i="49" s="1"/>
  <c r="F69" i="49"/>
  <c r="I42" i="49"/>
  <c r="J86" i="49"/>
  <c r="I86" i="49" s="1"/>
  <c r="F87" i="49"/>
  <c r="F44" i="49"/>
  <c r="J43" i="49"/>
  <c r="F173" i="49"/>
  <c r="J172" i="49"/>
  <c r="I172" i="49" s="1"/>
  <c r="F223" i="49"/>
  <c r="J222" i="49"/>
  <c r="F45" i="52" l="1"/>
  <c r="J44" i="52"/>
  <c r="I44" i="52" s="1"/>
  <c r="F48" i="53"/>
  <c r="J47" i="53"/>
  <c r="I47" i="53" s="1"/>
  <c r="J299" i="53"/>
  <c r="I299" i="53" s="1"/>
  <c r="F300" i="53"/>
  <c r="I280" i="53"/>
  <c r="I281" i="53" s="1"/>
  <c r="J281" i="53"/>
  <c r="F230" i="53"/>
  <c r="J229" i="53"/>
  <c r="I229" i="53" s="1"/>
  <c r="I175" i="53"/>
  <c r="J176" i="53"/>
  <c r="I176" i="53" s="1"/>
  <c r="F177" i="53"/>
  <c r="J177" i="53" s="1"/>
  <c r="J25" i="53"/>
  <c r="F26" i="53"/>
  <c r="I144" i="53"/>
  <c r="F252" i="53"/>
  <c r="J251" i="53"/>
  <c r="F126" i="53"/>
  <c r="J125" i="53"/>
  <c r="I125" i="53" s="1"/>
  <c r="F146" i="53"/>
  <c r="J145" i="53"/>
  <c r="I24" i="53"/>
  <c r="J197" i="53"/>
  <c r="I197" i="53" s="1"/>
  <c r="F198" i="53"/>
  <c r="F21" i="49"/>
  <c r="J20" i="49"/>
  <c r="I20" i="49" s="1"/>
  <c r="F123" i="52"/>
  <c r="J122" i="52"/>
  <c r="F71" i="52"/>
  <c r="J70" i="52"/>
  <c r="I70" i="52" s="1"/>
  <c r="I121" i="52"/>
  <c r="I20" i="52"/>
  <c r="M11" i="52"/>
  <c r="P11" i="52" s="1"/>
  <c r="R11" i="52" s="1"/>
  <c r="F280" i="52"/>
  <c r="J280" i="52" s="1"/>
  <c r="J279" i="52"/>
  <c r="F195" i="52"/>
  <c r="J194" i="52"/>
  <c r="I194" i="52" s="1"/>
  <c r="F250" i="52"/>
  <c r="J249" i="52"/>
  <c r="I249" i="52" s="1"/>
  <c r="I88" i="52"/>
  <c r="F227" i="52"/>
  <c r="J226" i="52"/>
  <c r="I226" i="52" s="1"/>
  <c r="I248" i="52"/>
  <c r="M17" i="52"/>
  <c r="P17" i="52" s="1"/>
  <c r="R17" i="52" s="1"/>
  <c r="F90" i="52"/>
  <c r="J90" i="52" s="1"/>
  <c r="J89" i="52"/>
  <c r="I89" i="52" s="1"/>
  <c r="J21" i="52"/>
  <c r="F22" i="52"/>
  <c r="I143" i="52"/>
  <c r="M40" i="52"/>
  <c r="P40" i="52" s="1"/>
  <c r="R40" i="52" s="1"/>
  <c r="I173" i="52"/>
  <c r="M26" i="52"/>
  <c r="P26" i="52" s="1"/>
  <c r="R26" i="52" s="1"/>
  <c r="F145" i="52"/>
  <c r="J144" i="52"/>
  <c r="F175" i="52"/>
  <c r="J174" i="52"/>
  <c r="I174" i="52" s="1"/>
  <c r="F298" i="52"/>
  <c r="J297" i="52"/>
  <c r="I297" i="52" s="1"/>
  <c r="J246" i="49"/>
  <c r="I246" i="49" s="1"/>
  <c r="F247" i="49"/>
  <c r="J173" i="49"/>
  <c r="I173" i="49" s="1"/>
  <c r="F174" i="49"/>
  <c r="J192" i="49"/>
  <c r="I192" i="49" s="1"/>
  <c r="F193" i="49"/>
  <c r="F296" i="49"/>
  <c r="J295" i="49"/>
  <c r="I295" i="49" s="1"/>
  <c r="J223" i="49"/>
  <c r="F224" i="49"/>
  <c r="J44" i="49"/>
  <c r="F45" i="49"/>
  <c r="J275" i="49"/>
  <c r="I275" i="49" s="1"/>
  <c r="F276" i="49"/>
  <c r="J141" i="49"/>
  <c r="F142" i="49"/>
  <c r="F88" i="49"/>
  <c r="J87" i="49"/>
  <c r="I87" i="49" s="1"/>
  <c r="I191" i="49"/>
  <c r="F122" i="49"/>
  <c r="J121" i="49"/>
  <c r="I43" i="49"/>
  <c r="F70" i="49"/>
  <c r="J69" i="49"/>
  <c r="I69" i="49" s="1"/>
  <c r="F46" i="52" l="1"/>
  <c r="J45" i="52"/>
  <c r="I45" i="52" s="1"/>
  <c r="F231" i="53"/>
  <c r="J230" i="53"/>
  <c r="I230" i="53" s="1"/>
  <c r="F301" i="53"/>
  <c r="J300" i="53"/>
  <c r="I300" i="53" s="1"/>
  <c r="I145" i="53"/>
  <c r="F27" i="53"/>
  <c r="J26" i="53"/>
  <c r="I25" i="53"/>
  <c r="F127" i="53"/>
  <c r="J127" i="53" s="1"/>
  <c r="J126" i="53"/>
  <c r="F199" i="53"/>
  <c r="J198" i="53"/>
  <c r="I251" i="53"/>
  <c r="M25" i="53"/>
  <c r="P25" i="53" s="1"/>
  <c r="R25" i="53" s="1"/>
  <c r="J146" i="53"/>
  <c r="F147" i="53"/>
  <c r="I177" i="53"/>
  <c r="I178" i="53" s="1"/>
  <c r="J178" i="53"/>
  <c r="J252" i="53"/>
  <c r="F253" i="53"/>
  <c r="F49" i="53"/>
  <c r="J48" i="53"/>
  <c r="M37" i="52"/>
  <c r="P37" i="52" s="1"/>
  <c r="R37" i="52" s="1"/>
  <c r="F22" i="49"/>
  <c r="J21" i="49"/>
  <c r="I21" i="49" s="1"/>
  <c r="F146" i="52"/>
  <c r="J145" i="52"/>
  <c r="I145" i="52" s="1"/>
  <c r="I90" i="52"/>
  <c r="I91" i="52" s="1"/>
  <c r="J91" i="52"/>
  <c r="I144" i="52"/>
  <c r="F251" i="52"/>
  <c r="J250" i="52"/>
  <c r="I250" i="52" s="1"/>
  <c r="F299" i="52"/>
  <c r="J298" i="52"/>
  <c r="I298" i="52" s="1"/>
  <c r="F228" i="52"/>
  <c r="J227" i="52"/>
  <c r="I227" i="52" s="1"/>
  <c r="F196" i="52"/>
  <c r="J195" i="52"/>
  <c r="I195" i="52" s="1"/>
  <c r="F72" i="52"/>
  <c r="J72" i="52" s="1"/>
  <c r="J71" i="52"/>
  <c r="J22" i="52"/>
  <c r="F23" i="52"/>
  <c r="I122" i="52"/>
  <c r="F176" i="52"/>
  <c r="J175" i="52"/>
  <c r="I21" i="52"/>
  <c r="M12" i="52"/>
  <c r="P12" i="52" s="1"/>
  <c r="R12" i="52" s="1"/>
  <c r="I280" i="52"/>
  <c r="I281" i="52" s="1"/>
  <c r="J281" i="52"/>
  <c r="J123" i="52"/>
  <c r="I123" i="52" s="1"/>
  <c r="F124" i="52"/>
  <c r="F248" i="49"/>
  <c r="J247" i="49"/>
  <c r="M26" i="49"/>
  <c r="P26" i="49" s="1"/>
  <c r="R26" i="49" s="1"/>
  <c r="I121" i="49"/>
  <c r="I223" i="49"/>
  <c r="F277" i="49"/>
  <c r="J276" i="49"/>
  <c r="I276" i="49" s="1"/>
  <c r="F225" i="49"/>
  <c r="J224" i="49"/>
  <c r="F194" i="49"/>
  <c r="J193" i="49"/>
  <c r="I193" i="49" s="1"/>
  <c r="F175" i="49"/>
  <c r="J174" i="49"/>
  <c r="I174" i="49" s="1"/>
  <c r="I141" i="49"/>
  <c r="M13" i="49"/>
  <c r="P13" i="49" s="1"/>
  <c r="R13" i="49" s="1"/>
  <c r="I44" i="49"/>
  <c r="J296" i="49"/>
  <c r="I296" i="49" s="1"/>
  <c r="F297" i="49"/>
  <c r="J70" i="49"/>
  <c r="I70" i="49" s="1"/>
  <c r="F71" i="49"/>
  <c r="J122" i="49"/>
  <c r="I122" i="49" s="1"/>
  <c r="F123" i="49"/>
  <c r="J88" i="49"/>
  <c r="F89" i="49"/>
  <c r="F143" i="49"/>
  <c r="J142" i="49"/>
  <c r="J45" i="49"/>
  <c r="I45" i="49" s="1"/>
  <c r="F46" i="49"/>
  <c r="F47" i="52" l="1"/>
  <c r="J46" i="52"/>
  <c r="I46" i="52" s="1"/>
  <c r="J27" i="53"/>
  <c r="F28" i="53"/>
  <c r="J28" i="53" s="1"/>
  <c r="F302" i="53"/>
  <c r="J301" i="53"/>
  <c r="I252" i="53"/>
  <c r="M22" i="53"/>
  <c r="P22" i="53" s="1"/>
  <c r="R22" i="53" s="1"/>
  <c r="J199" i="53"/>
  <c r="I199" i="53" s="1"/>
  <c r="F200" i="53"/>
  <c r="F148" i="53"/>
  <c r="J147" i="53"/>
  <c r="J49" i="53"/>
  <c r="I49" i="53" s="1"/>
  <c r="F50" i="53"/>
  <c r="J50" i="53" s="1"/>
  <c r="F254" i="53"/>
  <c r="J253" i="53"/>
  <c r="I127" i="53"/>
  <c r="I128" i="53" s="1"/>
  <c r="J128" i="53"/>
  <c r="I146" i="53"/>
  <c r="J231" i="53"/>
  <c r="F232" i="53"/>
  <c r="J232" i="53" s="1"/>
  <c r="J22" i="49"/>
  <c r="I22" i="49" s="1"/>
  <c r="F23" i="49"/>
  <c r="I72" i="52"/>
  <c r="I73" i="52" s="1"/>
  <c r="J73" i="52"/>
  <c r="F252" i="52"/>
  <c r="J251" i="52"/>
  <c r="F125" i="52"/>
  <c r="J124" i="52"/>
  <c r="I124" i="52" s="1"/>
  <c r="J176" i="52"/>
  <c r="I176" i="52" s="1"/>
  <c r="F177" i="52"/>
  <c r="J177" i="52" s="1"/>
  <c r="F197" i="52"/>
  <c r="J196" i="52"/>
  <c r="I196" i="52" s="1"/>
  <c r="J228" i="52"/>
  <c r="I228" i="52" s="1"/>
  <c r="F229" i="52"/>
  <c r="F24" i="52"/>
  <c r="J23" i="52"/>
  <c r="I175" i="52"/>
  <c r="I22" i="52"/>
  <c r="M18" i="52"/>
  <c r="P18" i="52" s="1"/>
  <c r="R18" i="52" s="1"/>
  <c r="J299" i="52"/>
  <c r="I299" i="52" s="1"/>
  <c r="F300" i="52"/>
  <c r="J146" i="52"/>
  <c r="F147" i="52"/>
  <c r="F249" i="49"/>
  <c r="J248" i="49"/>
  <c r="J143" i="49"/>
  <c r="F144" i="49"/>
  <c r="J175" i="49"/>
  <c r="I175" i="49" s="1"/>
  <c r="F176" i="49"/>
  <c r="J225" i="49"/>
  <c r="I225" i="49" s="1"/>
  <c r="F226" i="49"/>
  <c r="I142" i="49"/>
  <c r="F124" i="49"/>
  <c r="J123" i="49"/>
  <c r="I123" i="49" s="1"/>
  <c r="F298" i="49"/>
  <c r="J297" i="49"/>
  <c r="I297" i="49" s="1"/>
  <c r="I224" i="49"/>
  <c r="M11" i="49"/>
  <c r="P11" i="49" s="1"/>
  <c r="R11" i="49" s="1"/>
  <c r="I88" i="49"/>
  <c r="J194" i="49"/>
  <c r="F195" i="49"/>
  <c r="J277" i="49"/>
  <c r="I277" i="49" s="1"/>
  <c r="F278" i="49"/>
  <c r="J46" i="49"/>
  <c r="I46" i="49" s="1"/>
  <c r="F47" i="49"/>
  <c r="F90" i="49"/>
  <c r="J90" i="49" s="1"/>
  <c r="J89" i="49"/>
  <c r="I89" i="49" s="1"/>
  <c r="F72" i="49"/>
  <c r="J72" i="49" s="1"/>
  <c r="J71" i="49"/>
  <c r="F48" i="52" l="1"/>
  <c r="J47" i="52"/>
  <c r="I47" i="52" s="1"/>
  <c r="F201" i="53"/>
  <c r="J201" i="53" s="1"/>
  <c r="J200" i="53"/>
  <c r="F255" i="53"/>
  <c r="J254" i="53"/>
  <c r="J302" i="53"/>
  <c r="I302" i="53" s="1"/>
  <c r="F303" i="53"/>
  <c r="M27" i="53"/>
  <c r="P27" i="53" s="1"/>
  <c r="R27" i="53" s="1"/>
  <c r="I50" i="53"/>
  <c r="I51" i="53" s="1"/>
  <c r="J51" i="53"/>
  <c r="I147" i="53"/>
  <c r="M19" i="53"/>
  <c r="P19" i="53" s="1"/>
  <c r="R19" i="53" s="1"/>
  <c r="I28" i="53"/>
  <c r="J29" i="53"/>
  <c r="I253" i="53"/>
  <c r="M10" i="53"/>
  <c r="I232" i="53"/>
  <c r="I233" i="53" s="1"/>
  <c r="J233" i="53"/>
  <c r="J148" i="53"/>
  <c r="F149" i="53"/>
  <c r="I27" i="53"/>
  <c r="F24" i="49"/>
  <c r="J23" i="49"/>
  <c r="I23" i="49" s="1"/>
  <c r="I146" i="52"/>
  <c r="F25" i="52"/>
  <c r="J24" i="52"/>
  <c r="F126" i="52"/>
  <c r="J125" i="52"/>
  <c r="I125" i="52" s="1"/>
  <c r="I251" i="52"/>
  <c r="M25" i="52"/>
  <c r="P25" i="52" s="1"/>
  <c r="R25" i="52" s="1"/>
  <c r="I177" i="52"/>
  <c r="I178" i="52" s="1"/>
  <c r="J178" i="52"/>
  <c r="I23" i="52"/>
  <c r="J252" i="52"/>
  <c r="F253" i="52"/>
  <c r="F148" i="52"/>
  <c r="J147" i="52"/>
  <c r="I147" i="52" s="1"/>
  <c r="F301" i="52"/>
  <c r="J300" i="52"/>
  <c r="I300" i="52" s="1"/>
  <c r="F230" i="52"/>
  <c r="J229" i="52"/>
  <c r="I229" i="52" s="1"/>
  <c r="J197" i="52"/>
  <c r="I197" i="52" s="1"/>
  <c r="F198" i="52"/>
  <c r="I248" i="49"/>
  <c r="M17" i="49"/>
  <c r="P17" i="49" s="1"/>
  <c r="R17" i="49" s="1"/>
  <c r="J249" i="49"/>
  <c r="I249" i="49" s="1"/>
  <c r="F250" i="49"/>
  <c r="I90" i="49"/>
  <c r="I91" i="49" s="1"/>
  <c r="J91" i="49"/>
  <c r="J124" i="49"/>
  <c r="I124" i="49" s="1"/>
  <c r="F125" i="49"/>
  <c r="F279" i="49"/>
  <c r="J278" i="49"/>
  <c r="I278" i="49" s="1"/>
  <c r="F177" i="49"/>
  <c r="J177" i="49" s="1"/>
  <c r="J176" i="49"/>
  <c r="I176" i="49" s="1"/>
  <c r="I72" i="49"/>
  <c r="I73" i="49" s="1"/>
  <c r="J73" i="49"/>
  <c r="I194" i="49"/>
  <c r="M18" i="49"/>
  <c r="P18" i="49" s="1"/>
  <c r="R18" i="49" s="1"/>
  <c r="J298" i="49"/>
  <c r="I298" i="49" s="1"/>
  <c r="F299" i="49"/>
  <c r="I143" i="49"/>
  <c r="M40" i="49"/>
  <c r="P40" i="49" s="1"/>
  <c r="R40" i="49" s="1"/>
  <c r="F48" i="49"/>
  <c r="J47" i="49"/>
  <c r="I47" i="49" s="1"/>
  <c r="F196" i="49"/>
  <c r="J195" i="49"/>
  <c r="I195" i="49" s="1"/>
  <c r="F227" i="49"/>
  <c r="J226" i="49"/>
  <c r="F145" i="49"/>
  <c r="J144" i="49"/>
  <c r="M12" i="49"/>
  <c r="P12" i="49" s="1"/>
  <c r="R12" i="49" s="1"/>
  <c r="J48" i="52" l="1"/>
  <c r="F49" i="52"/>
  <c r="F304" i="53"/>
  <c r="J304" i="53" s="1"/>
  <c r="J303" i="53"/>
  <c r="I303" i="53" s="1"/>
  <c r="P10" i="53"/>
  <c r="I29" i="53"/>
  <c r="I254" i="53"/>
  <c r="M14" i="53"/>
  <c r="P14" i="53" s="1"/>
  <c r="R14" i="53" s="1"/>
  <c r="F256" i="53"/>
  <c r="J255" i="53"/>
  <c r="I200" i="53"/>
  <c r="F150" i="53"/>
  <c r="J149" i="53"/>
  <c r="I148" i="53"/>
  <c r="M15" i="53"/>
  <c r="P15" i="53" s="1"/>
  <c r="R15" i="53" s="1"/>
  <c r="I201" i="53"/>
  <c r="M35" i="53"/>
  <c r="P35" i="53" s="1"/>
  <c r="R35" i="53" s="1"/>
  <c r="J202" i="53"/>
  <c r="F25" i="49"/>
  <c r="J24" i="49"/>
  <c r="I24" i="49" s="1"/>
  <c r="M19" i="52"/>
  <c r="P19" i="52" s="1"/>
  <c r="R19" i="52" s="1"/>
  <c r="F254" i="52"/>
  <c r="J253" i="52"/>
  <c r="F127" i="52"/>
  <c r="J127" i="52" s="1"/>
  <c r="J126" i="52"/>
  <c r="I24" i="52"/>
  <c r="F231" i="52"/>
  <c r="J230" i="52"/>
  <c r="I230" i="52" s="1"/>
  <c r="F26" i="52"/>
  <c r="J25" i="52"/>
  <c r="F149" i="52"/>
  <c r="J148" i="52"/>
  <c r="I148" i="52" s="1"/>
  <c r="I252" i="52"/>
  <c r="M22" i="52"/>
  <c r="P22" i="52" s="1"/>
  <c r="R22" i="52" s="1"/>
  <c r="F302" i="52"/>
  <c r="J301" i="52"/>
  <c r="F199" i="52"/>
  <c r="J198" i="52"/>
  <c r="F251" i="49"/>
  <c r="J250" i="49"/>
  <c r="I250" i="49" s="1"/>
  <c r="I177" i="49"/>
  <c r="I178" i="49" s="1"/>
  <c r="J178" i="49"/>
  <c r="J279" i="49"/>
  <c r="F280" i="49"/>
  <c r="J280" i="49" s="1"/>
  <c r="J227" i="49"/>
  <c r="I227" i="49" s="1"/>
  <c r="F228" i="49"/>
  <c r="J48" i="49"/>
  <c r="F49" i="49"/>
  <c r="I226" i="49"/>
  <c r="M37" i="49"/>
  <c r="P37" i="49" s="1"/>
  <c r="R37" i="49" s="1"/>
  <c r="F300" i="49"/>
  <c r="J299" i="49"/>
  <c r="I299" i="49" s="1"/>
  <c r="I144" i="49"/>
  <c r="J145" i="49"/>
  <c r="F146" i="49"/>
  <c r="J196" i="49"/>
  <c r="I196" i="49" s="1"/>
  <c r="F197" i="49"/>
  <c r="F126" i="49"/>
  <c r="J125" i="49"/>
  <c r="F50" i="52" l="1"/>
  <c r="J50" i="52" s="1"/>
  <c r="J49" i="52"/>
  <c r="R10" i="53"/>
  <c r="F151" i="53"/>
  <c r="J151" i="53" s="1"/>
  <c r="J150" i="53"/>
  <c r="I255" i="53"/>
  <c r="M24" i="53"/>
  <c r="P24" i="53" s="1"/>
  <c r="R24" i="53" s="1"/>
  <c r="I149" i="53"/>
  <c r="M16" i="53"/>
  <c r="P16" i="53" s="1"/>
  <c r="R16" i="53" s="1"/>
  <c r="I202" i="53"/>
  <c r="J256" i="53"/>
  <c r="F257" i="53"/>
  <c r="I304" i="53"/>
  <c r="I305" i="53" s="1"/>
  <c r="J305" i="53"/>
  <c r="M21" i="53"/>
  <c r="P21" i="53" s="1"/>
  <c r="R21" i="53" s="1"/>
  <c r="F26" i="49"/>
  <c r="J25" i="49"/>
  <c r="I25" i="49" s="1"/>
  <c r="J149" i="52"/>
  <c r="I149" i="52" s="1"/>
  <c r="F150" i="52"/>
  <c r="I25" i="52"/>
  <c r="M16" i="52"/>
  <c r="P16" i="52" s="1"/>
  <c r="R16" i="52" s="1"/>
  <c r="F27" i="52"/>
  <c r="J26" i="52"/>
  <c r="M15" i="52"/>
  <c r="P15" i="52" s="1"/>
  <c r="R15" i="52" s="1"/>
  <c r="J199" i="52"/>
  <c r="I199" i="52" s="1"/>
  <c r="F200" i="52"/>
  <c r="I127" i="52"/>
  <c r="I128" i="52" s="1"/>
  <c r="J128" i="52"/>
  <c r="J302" i="52"/>
  <c r="I302" i="52" s="1"/>
  <c r="F303" i="52"/>
  <c r="J231" i="52"/>
  <c r="F232" i="52"/>
  <c r="J232" i="52" s="1"/>
  <c r="I253" i="52"/>
  <c r="M10" i="52"/>
  <c r="F255" i="52"/>
  <c r="J254" i="52"/>
  <c r="J251" i="49"/>
  <c r="F252" i="49"/>
  <c r="F147" i="49"/>
  <c r="J146" i="49"/>
  <c r="F50" i="49"/>
  <c r="J50" i="49" s="1"/>
  <c r="J49" i="49"/>
  <c r="I49" i="49" s="1"/>
  <c r="I280" i="49"/>
  <c r="I281" i="49" s="1"/>
  <c r="J281" i="49"/>
  <c r="J126" i="49"/>
  <c r="F127" i="49"/>
  <c r="J127" i="49" s="1"/>
  <c r="I125" i="49"/>
  <c r="F198" i="49"/>
  <c r="J197" i="49"/>
  <c r="I197" i="49" s="1"/>
  <c r="F229" i="49"/>
  <c r="J228" i="49"/>
  <c r="I228" i="49" s="1"/>
  <c r="I145" i="49"/>
  <c r="J300" i="49"/>
  <c r="I300" i="49" s="1"/>
  <c r="F301" i="49"/>
  <c r="I49" i="52" l="1"/>
  <c r="J51" i="52"/>
  <c r="I50" i="52"/>
  <c r="I51" i="52" s="1"/>
  <c r="M27" i="52"/>
  <c r="P27" i="52" s="1"/>
  <c r="R27" i="52" s="1"/>
  <c r="I256" i="53"/>
  <c r="M33" i="53"/>
  <c r="P33" i="53" s="1"/>
  <c r="R33" i="53" s="1"/>
  <c r="I151" i="53"/>
  <c r="I152" i="53" s="1"/>
  <c r="J152" i="53"/>
  <c r="F258" i="53"/>
  <c r="J258" i="53" s="1"/>
  <c r="J257" i="53"/>
  <c r="I257" i="53" s="1"/>
  <c r="F27" i="49"/>
  <c r="J26" i="49"/>
  <c r="I232" i="52"/>
  <c r="I233" i="52" s="1"/>
  <c r="J233" i="52"/>
  <c r="F304" i="52"/>
  <c r="J304" i="52" s="1"/>
  <c r="J303" i="52"/>
  <c r="I303" i="52" s="1"/>
  <c r="F28" i="52"/>
  <c r="J28" i="52" s="1"/>
  <c r="J27" i="52"/>
  <c r="I254" i="52"/>
  <c r="M14" i="52"/>
  <c r="P14" i="52" s="1"/>
  <c r="R14" i="52" s="1"/>
  <c r="F256" i="52"/>
  <c r="J255" i="52"/>
  <c r="F151" i="52"/>
  <c r="J151" i="52" s="1"/>
  <c r="J150" i="52"/>
  <c r="P10" i="52"/>
  <c r="F201" i="52"/>
  <c r="J201" i="52" s="1"/>
  <c r="J200" i="52"/>
  <c r="F253" i="49"/>
  <c r="J252" i="49"/>
  <c r="I251" i="49"/>
  <c r="M25" i="49"/>
  <c r="P25" i="49" s="1"/>
  <c r="R25" i="49" s="1"/>
  <c r="I50" i="49"/>
  <c r="I51" i="49" s="1"/>
  <c r="M27" i="49"/>
  <c r="P27" i="49" s="1"/>
  <c r="R27" i="49" s="1"/>
  <c r="J51" i="49"/>
  <c r="J147" i="49"/>
  <c r="F148" i="49"/>
  <c r="J229" i="49"/>
  <c r="I229" i="49" s="1"/>
  <c r="F230" i="49"/>
  <c r="I127" i="49"/>
  <c r="I128" i="49" s="1"/>
  <c r="J128" i="49"/>
  <c r="I146" i="49"/>
  <c r="J301" i="49"/>
  <c r="F302" i="49"/>
  <c r="J198" i="49"/>
  <c r="F199" i="49"/>
  <c r="M20" i="53" l="1"/>
  <c r="P20" i="53" s="1"/>
  <c r="R20" i="53" s="1"/>
  <c r="I258" i="53"/>
  <c r="I259" i="53" s="1"/>
  <c r="I306" i="53" s="1"/>
  <c r="J259" i="53"/>
  <c r="J306" i="53" s="1"/>
  <c r="M34" i="53"/>
  <c r="F28" i="49"/>
  <c r="J28" i="49" s="1"/>
  <c r="I28" i="49" s="1"/>
  <c r="J27" i="49"/>
  <c r="I27" i="49" s="1"/>
  <c r="I201" i="52"/>
  <c r="M35" i="52"/>
  <c r="P35" i="52" s="1"/>
  <c r="R35" i="52" s="1"/>
  <c r="J202" i="52"/>
  <c r="R10" i="52"/>
  <c r="M21" i="52"/>
  <c r="P21" i="52" s="1"/>
  <c r="R21" i="52" s="1"/>
  <c r="I28" i="52"/>
  <c r="J29" i="52"/>
  <c r="I200" i="52"/>
  <c r="I27" i="52"/>
  <c r="I151" i="52"/>
  <c r="I152" i="52" s="1"/>
  <c r="J152" i="52"/>
  <c r="I304" i="52"/>
  <c r="I305" i="52" s="1"/>
  <c r="J305" i="52"/>
  <c r="I255" i="52"/>
  <c r="M24" i="52"/>
  <c r="P24" i="52" s="1"/>
  <c r="R24" i="52" s="1"/>
  <c r="J256" i="52"/>
  <c r="F257" i="52"/>
  <c r="I252" i="49"/>
  <c r="M22" i="49"/>
  <c r="P22" i="49" s="1"/>
  <c r="R22" i="49" s="1"/>
  <c r="J253" i="49"/>
  <c r="F254" i="49"/>
  <c r="F231" i="49"/>
  <c r="J230" i="49"/>
  <c r="I230" i="49" s="1"/>
  <c r="F149" i="49"/>
  <c r="J148" i="49"/>
  <c r="F303" i="49"/>
  <c r="J302" i="49"/>
  <c r="I302" i="49" s="1"/>
  <c r="F200" i="49"/>
  <c r="J199" i="49"/>
  <c r="I199" i="49" s="1"/>
  <c r="I147" i="49"/>
  <c r="M19" i="49"/>
  <c r="P19" i="49" s="1"/>
  <c r="R19" i="49" s="1"/>
  <c r="P34" i="53" l="1"/>
  <c r="M41" i="53"/>
  <c r="I29" i="49"/>
  <c r="I29" i="52"/>
  <c r="J29" i="49"/>
  <c r="I256" i="52"/>
  <c r="M33" i="52"/>
  <c r="P33" i="52" s="1"/>
  <c r="R33" i="52" s="1"/>
  <c r="F258" i="52"/>
  <c r="J258" i="52" s="1"/>
  <c r="J257" i="52"/>
  <c r="I202" i="52"/>
  <c r="F255" i="49"/>
  <c r="J254" i="49"/>
  <c r="I253" i="49"/>
  <c r="M10" i="49"/>
  <c r="P10" i="49" s="1"/>
  <c r="R10" i="49" s="1"/>
  <c r="J149" i="49"/>
  <c r="F150" i="49"/>
  <c r="F232" i="49"/>
  <c r="J232" i="49" s="1"/>
  <c r="J231" i="49"/>
  <c r="I148" i="49"/>
  <c r="M15" i="49"/>
  <c r="J200" i="49"/>
  <c r="F201" i="49"/>
  <c r="J201" i="49" s="1"/>
  <c r="J303" i="49"/>
  <c r="I303" i="49" s="1"/>
  <c r="F304" i="49"/>
  <c r="J304" i="49" s="1"/>
  <c r="R34" i="53" l="1"/>
  <c r="R41" i="53" s="1"/>
  <c r="P41" i="53"/>
  <c r="I257" i="52"/>
  <c r="M20" i="52"/>
  <c r="I258" i="52"/>
  <c r="I259" i="52" s="1"/>
  <c r="I306" i="52" s="1"/>
  <c r="J259" i="52"/>
  <c r="J306" i="52" s="1"/>
  <c r="M34" i="52"/>
  <c r="P34" i="52" s="1"/>
  <c r="R34" i="52" s="1"/>
  <c r="I254" i="49"/>
  <c r="M14" i="49"/>
  <c r="P14" i="49" s="1"/>
  <c r="R14" i="49" s="1"/>
  <c r="J255" i="49"/>
  <c r="F256" i="49"/>
  <c r="P15" i="49"/>
  <c r="I200" i="49"/>
  <c r="I149" i="49"/>
  <c r="M16" i="49"/>
  <c r="P16" i="49" s="1"/>
  <c r="R16" i="49" s="1"/>
  <c r="I232" i="49"/>
  <c r="I233" i="49" s="1"/>
  <c r="J233" i="49"/>
  <c r="I304" i="49"/>
  <c r="I305" i="49" s="1"/>
  <c r="J305" i="49"/>
  <c r="M21" i="49"/>
  <c r="P21" i="49" s="1"/>
  <c r="R21" i="49" s="1"/>
  <c r="I201" i="49"/>
  <c r="M35" i="49"/>
  <c r="P35" i="49" s="1"/>
  <c r="R35" i="49" s="1"/>
  <c r="J202" i="49"/>
  <c r="J150" i="49"/>
  <c r="F151" i="49"/>
  <c r="J151" i="49" s="1"/>
  <c r="P20" i="52" l="1"/>
  <c r="M41" i="52"/>
  <c r="J256" i="49"/>
  <c r="F257" i="49"/>
  <c r="I255" i="49"/>
  <c r="M24" i="49"/>
  <c r="P24" i="49" s="1"/>
  <c r="R24" i="49" s="1"/>
  <c r="R15" i="49"/>
  <c r="I151" i="49"/>
  <c r="I152" i="49" s="1"/>
  <c r="J152" i="49"/>
  <c r="I202" i="49"/>
  <c r="R20" i="52" l="1"/>
  <c r="R41" i="52" s="1"/>
  <c r="S42" i="52" s="1"/>
  <c r="P41" i="52"/>
  <c r="F258" i="49"/>
  <c r="J258" i="49" s="1"/>
  <c r="J257" i="49"/>
  <c r="J259" i="49" s="1"/>
  <c r="J306" i="49" s="1"/>
  <c r="M33" i="49"/>
  <c r="P33" i="49" s="1"/>
  <c r="R33" i="49" s="1"/>
  <c r="I256" i="49"/>
  <c r="I257" i="49" l="1"/>
  <c r="M20" i="49"/>
  <c r="M34" i="49"/>
  <c r="P34" i="49" s="1"/>
  <c r="R34" i="49" s="1"/>
  <c r="I258" i="49"/>
  <c r="I259" i="49" s="1"/>
  <c r="I306" i="49" s="1"/>
  <c r="H304" i="50"/>
  <c r="H303" i="50"/>
  <c r="H302" i="50"/>
  <c r="H300" i="50"/>
  <c r="H299" i="50"/>
  <c r="H298" i="50"/>
  <c r="H297" i="50"/>
  <c r="H296" i="50"/>
  <c r="H295" i="50"/>
  <c r="H294" i="50"/>
  <c r="H291" i="50"/>
  <c r="H290" i="50"/>
  <c r="H289" i="50"/>
  <c r="H288" i="50"/>
  <c r="H287" i="50"/>
  <c r="H286" i="50"/>
  <c r="H285" i="50"/>
  <c r="H284" i="50"/>
  <c r="H283" i="50"/>
  <c r="F283" i="50"/>
  <c r="F284" i="50" s="1"/>
  <c r="B283" i="50"/>
  <c r="B284" i="50" s="1"/>
  <c r="B285" i="50" s="1"/>
  <c r="B286" i="50" s="1"/>
  <c r="B287" i="50" s="1"/>
  <c r="B288" i="50" s="1"/>
  <c r="B289" i="50" s="1"/>
  <c r="B290" i="50" s="1"/>
  <c r="B291" i="50" s="1"/>
  <c r="B292" i="50" s="1"/>
  <c r="B293" i="50" s="1"/>
  <c r="B294" i="50" s="1"/>
  <c r="B295" i="50" s="1"/>
  <c r="B296" i="50" s="1"/>
  <c r="B297" i="50" s="1"/>
  <c r="B298" i="50" s="1"/>
  <c r="B299" i="50" s="1"/>
  <c r="B300" i="50" s="1"/>
  <c r="B301" i="50" s="1"/>
  <c r="B302" i="50" s="1"/>
  <c r="B303" i="50" s="1"/>
  <c r="B304" i="50" s="1"/>
  <c r="J282" i="50"/>
  <c r="I282" i="50" s="1"/>
  <c r="H282" i="50"/>
  <c r="H280" i="50"/>
  <c r="H278" i="50"/>
  <c r="H277" i="50"/>
  <c r="H276" i="50"/>
  <c r="H275" i="50"/>
  <c r="H274" i="50"/>
  <c r="H272" i="50"/>
  <c r="H271" i="50"/>
  <c r="H270" i="50"/>
  <c r="H268" i="50"/>
  <c r="H267" i="50"/>
  <c r="H266" i="50"/>
  <c r="H265" i="50"/>
  <c r="H264" i="50"/>
  <c r="F264" i="50"/>
  <c r="F265" i="50" s="1"/>
  <c r="B264" i="50"/>
  <c r="B265" i="50" s="1"/>
  <c r="B266" i="50" s="1"/>
  <c r="B267" i="50" s="1"/>
  <c r="B268" i="50" s="1"/>
  <c r="B269" i="50" s="1"/>
  <c r="B270" i="50" s="1"/>
  <c r="B271" i="50" s="1"/>
  <c r="B272" i="50" s="1"/>
  <c r="B273" i="50" s="1"/>
  <c r="B274" i="50" s="1"/>
  <c r="B275" i="50" s="1"/>
  <c r="B276" i="50" s="1"/>
  <c r="B277" i="50" s="1"/>
  <c r="B278" i="50" s="1"/>
  <c r="B279" i="50" s="1"/>
  <c r="B280" i="50" s="1"/>
  <c r="J263" i="50"/>
  <c r="I263" i="50" s="1"/>
  <c r="H263" i="50"/>
  <c r="H258" i="50"/>
  <c r="H257" i="50"/>
  <c r="H256" i="50"/>
  <c r="H255" i="50"/>
  <c r="H254" i="50"/>
  <c r="H253" i="50"/>
  <c r="H252" i="50"/>
  <c r="H251" i="50"/>
  <c r="H250" i="50"/>
  <c r="H249" i="50"/>
  <c r="H246" i="50"/>
  <c r="H245" i="50"/>
  <c r="H244" i="50"/>
  <c r="H243" i="50"/>
  <c r="H242" i="50"/>
  <c r="H241" i="50"/>
  <c r="H240" i="50"/>
  <c r="H239" i="50"/>
  <c r="H238" i="50"/>
  <c r="H237" i="50"/>
  <c r="H236" i="50"/>
  <c r="H235" i="50"/>
  <c r="F235" i="50"/>
  <c r="F236" i="50" s="1"/>
  <c r="B235" i="50"/>
  <c r="B236" i="50" s="1"/>
  <c r="B237" i="50" s="1"/>
  <c r="B238" i="50" s="1"/>
  <c r="B239" i="50" s="1"/>
  <c r="B240" i="50" s="1"/>
  <c r="B241" i="50" s="1"/>
  <c r="B242" i="50" s="1"/>
  <c r="B243" i="50" s="1"/>
  <c r="B244" i="50" s="1"/>
  <c r="B245" i="50" s="1"/>
  <c r="B246" i="50" s="1"/>
  <c r="B247" i="50" s="1"/>
  <c r="B248" i="50" s="1"/>
  <c r="B249" i="50" s="1"/>
  <c r="B250" i="50" s="1"/>
  <c r="B251" i="50" s="1"/>
  <c r="B252" i="50" s="1"/>
  <c r="B253" i="50" s="1"/>
  <c r="B254" i="50" s="1"/>
  <c r="B255" i="50" s="1"/>
  <c r="B256" i="50" s="1"/>
  <c r="B257" i="50" s="1"/>
  <c r="B258" i="50" s="1"/>
  <c r="J234" i="50"/>
  <c r="H234" i="50"/>
  <c r="H232" i="50"/>
  <c r="H230" i="50"/>
  <c r="H229" i="50"/>
  <c r="H228" i="50"/>
  <c r="H227" i="50"/>
  <c r="H226" i="50"/>
  <c r="H225" i="50"/>
  <c r="H224" i="50"/>
  <c r="H223" i="50"/>
  <c r="H221" i="50"/>
  <c r="H220" i="50"/>
  <c r="H219" i="50"/>
  <c r="H218" i="50"/>
  <c r="H217" i="50"/>
  <c r="H216" i="50"/>
  <c r="H214" i="50"/>
  <c r="H213" i="50"/>
  <c r="H212" i="50"/>
  <c r="F212" i="50"/>
  <c r="F213" i="50" s="1"/>
  <c r="B212" i="50"/>
  <c r="B213" i="50" s="1"/>
  <c r="B214" i="50" s="1"/>
  <c r="B215" i="50" s="1"/>
  <c r="B216" i="50" s="1"/>
  <c r="B217" i="50" s="1"/>
  <c r="B218" i="50" s="1"/>
  <c r="B219" i="50" s="1"/>
  <c r="B220" i="50" s="1"/>
  <c r="B221" i="50" s="1"/>
  <c r="B222" i="50" s="1"/>
  <c r="B223" i="50" s="1"/>
  <c r="B224" i="50" s="1"/>
  <c r="B225" i="50" s="1"/>
  <c r="B226" i="50" s="1"/>
  <c r="B227" i="50" s="1"/>
  <c r="B228" i="50" s="1"/>
  <c r="B229" i="50" s="1"/>
  <c r="B230" i="50" s="1"/>
  <c r="B231" i="50" s="1"/>
  <c r="B232" i="50" s="1"/>
  <c r="J211" i="50"/>
  <c r="I211" i="50" s="1"/>
  <c r="H211" i="50"/>
  <c r="H201" i="50"/>
  <c r="H200" i="50"/>
  <c r="H199" i="50"/>
  <c r="H197" i="50"/>
  <c r="H196" i="50"/>
  <c r="H195" i="50"/>
  <c r="H194" i="50"/>
  <c r="H193" i="50"/>
  <c r="H192" i="50"/>
  <c r="H191" i="50"/>
  <c r="H188" i="50"/>
  <c r="H187" i="50"/>
  <c r="H186" i="50"/>
  <c r="H185" i="50"/>
  <c r="H184" i="50"/>
  <c r="H183" i="50"/>
  <c r="H182" i="50"/>
  <c r="H181" i="50"/>
  <c r="H180" i="50"/>
  <c r="F180" i="50"/>
  <c r="F181" i="50" s="1"/>
  <c r="B180" i="50"/>
  <c r="B181" i="50" s="1"/>
  <c r="B182" i="50" s="1"/>
  <c r="B183" i="50" s="1"/>
  <c r="B184" i="50" s="1"/>
  <c r="B185" i="50" s="1"/>
  <c r="B186" i="50" s="1"/>
  <c r="B187" i="50" s="1"/>
  <c r="B188" i="50" s="1"/>
  <c r="B189" i="50" s="1"/>
  <c r="B190" i="50" s="1"/>
  <c r="B191" i="50" s="1"/>
  <c r="B192" i="50" s="1"/>
  <c r="B193" i="50" s="1"/>
  <c r="B194" i="50" s="1"/>
  <c r="B195" i="50" s="1"/>
  <c r="B196" i="50" s="1"/>
  <c r="B197" i="50" s="1"/>
  <c r="B198" i="50" s="1"/>
  <c r="B199" i="50" s="1"/>
  <c r="B200" i="50" s="1"/>
  <c r="B201" i="50" s="1"/>
  <c r="J179" i="50"/>
  <c r="I179" i="50" s="1"/>
  <c r="H179" i="50"/>
  <c r="H177" i="50"/>
  <c r="H176" i="50"/>
  <c r="H175" i="50"/>
  <c r="H174" i="50"/>
  <c r="H173" i="50"/>
  <c r="H172" i="50"/>
  <c r="H169" i="50"/>
  <c r="H168" i="50"/>
  <c r="H167" i="50"/>
  <c r="H166" i="50"/>
  <c r="H165" i="50"/>
  <c r="H164" i="50"/>
  <c r="H163" i="50"/>
  <c r="H162" i="50"/>
  <c r="H161" i="50"/>
  <c r="H160" i="50"/>
  <c r="F160" i="50"/>
  <c r="B160" i="50"/>
  <c r="B161" i="50" s="1"/>
  <c r="B162" i="50" s="1"/>
  <c r="B163" i="50" s="1"/>
  <c r="B164" i="50" s="1"/>
  <c r="B165" i="50" s="1"/>
  <c r="B166" i="50" s="1"/>
  <c r="B167" i="50" s="1"/>
  <c r="B168" i="50" s="1"/>
  <c r="B169" i="50" s="1"/>
  <c r="B170" i="50" s="1"/>
  <c r="B171" i="50" s="1"/>
  <c r="B172" i="50" s="1"/>
  <c r="B173" i="50" s="1"/>
  <c r="B174" i="50" s="1"/>
  <c r="B175" i="50" s="1"/>
  <c r="B176" i="50" s="1"/>
  <c r="B177" i="50" s="1"/>
  <c r="J159" i="50"/>
  <c r="I159" i="50" s="1"/>
  <c r="H159" i="50"/>
  <c r="H151" i="50"/>
  <c r="H149" i="50"/>
  <c r="H148" i="50"/>
  <c r="H147" i="50"/>
  <c r="H146" i="50"/>
  <c r="H145" i="50"/>
  <c r="H144" i="50"/>
  <c r="H143" i="50"/>
  <c r="H142" i="50"/>
  <c r="H141" i="50"/>
  <c r="H140" i="50"/>
  <c r="H137" i="50"/>
  <c r="H136" i="50"/>
  <c r="H135" i="50"/>
  <c r="H134" i="50"/>
  <c r="H133" i="50"/>
  <c r="H132" i="50"/>
  <c r="H131" i="50"/>
  <c r="F131" i="50"/>
  <c r="F132" i="50" s="1"/>
  <c r="H130" i="50"/>
  <c r="F130" i="50"/>
  <c r="J130" i="50" s="1"/>
  <c r="I130" i="50" s="1"/>
  <c r="B130" i="50"/>
  <c r="B131" i="50" s="1"/>
  <c r="B132" i="50" s="1"/>
  <c r="B133" i="50" s="1"/>
  <c r="B134" i="50" s="1"/>
  <c r="B135" i="50" s="1"/>
  <c r="B136" i="50" s="1"/>
  <c r="B137" i="50" s="1"/>
  <c r="B138" i="50" s="1"/>
  <c r="B139" i="50" s="1"/>
  <c r="B140" i="50" s="1"/>
  <c r="B141" i="50" s="1"/>
  <c r="B142" i="50" s="1"/>
  <c r="B143" i="50" s="1"/>
  <c r="B144" i="50" s="1"/>
  <c r="B145" i="50" s="1"/>
  <c r="B146" i="50" s="1"/>
  <c r="B147" i="50" s="1"/>
  <c r="B148" i="50" s="1"/>
  <c r="B149" i="50" s="1"/>
  <c r="B150" i="50" s="1"/>
  <c r="B151" i="50" s="1"/>
  <c r="J129" i="50"/>
  <c r="I129" i="50" s="1"/>
  <c r="H129" i="50"/>
  <c r="H127" i="50"/>
  <c r="H125" i="50"/>
  <c r="H124" i="50"/>
  <c r="H123" i="50"/>
  <c r="H122" i="50"/>
  <c r="H121" i="50"/>
  <c r="H120" i="50"/>
  <c r="H119" i="50"/>
  <c r="H118" i="50"/>
  <c r="H116" i="50"/>
  <c r="H115" i="50"/>
  <c r="H114" i="50"/>
  <c r="H113" i="50"/>
  <c r="H112" i="50"/>
  <c r="H111" i="50"/>
  <c r="H109" i="50"/>
  <c r="H108" i="50"/>
  <c r="F108" i="50"/>
  <c r="F109" i="50" s="1"/>
  <c r="B108" i="50"/>
  <c r="B109" i="50" s="1"/>
  <c r="B110" i="50" s="1"/>
  <c r="B111" i="50" s="1"/>
  <c r="B112" i="50" s="1"/>
  <c r="B113" i="50" s="1"/>
  <c r="B114" i="50" s="1"/>
  <c r="B115" i="50" s="1"/>
  <c r="B116" i="50" s="1"/>
  <c r="B117" i="50" s="1"/>
  <c r="B118" i="50" s="1"/>
  <c r="B119" i="50" s="1"/>
  <c r="B120" i="50" s="1"/>
  <c r="B121" i="50" s="1"/>
  <c r="B122" i="50" s="1"/>
  <c r="B123" i="50" s="1"/>
  <c r="B124" i="50" s="1"/>
  <c r="B125" i="50" s="1"/>
  <c r="B126" i="50" s="1"/>
  <c r="B127" i="50" s="1"/>
  <c r="J107" i="50"/>
  <c r="H107" i="50"/>
  <c r="H90" i="50"/>
  <c r="H89" i="50"/>
  <c r="H88" i="50"/>
  <c r="H87" i="50"/>
  <c r="H86" i="50"/>
  <c r="H85" i="50"/>
  <c r="H82" i="50"/>
  <c r="H81" i="50"/>
  <c r="H80" i="50"/>
  <c r="H79" i="50"/>
  <c r="H78" i="50"/>
  <c r="H77" i="50"/>
  <c r="H76" i="50"/>
  <c r="H75" i="50"/>
  <c r="F75" i="50"/>
  <c r="F76" i="50" s="1"/>
  <c r="F77" i="50" s="1"/>
  <c r="B75" i="50"/>
  <c r="B76" i="50" s="1"/>
  <c r="B77" i="50" s="1"/>
  <c r="B78" i="50" s="1"/>
  <c r="B79" i="50" s="1"/>
  <c r="B80" i="50" s="1"/>
  <c r="B81" i="50" s="1"/>
  <c r="B82" i="50" s="1"/>
  <c r="B83" i="50" s="1"/>
  <c r="B84" i="50" s="1"/>
  <c r="B85" i="50" s="1"/>
  <c r="B86" i="50" s="1"/>
  <c r="B87" i="50" s="1"/>
  <c r="B88" i="50" s="1"/>
  <c r="B89" i="50" s="1"/>
  <c r="B90" i="50" s="1"/>
  <c r="J74" i="50"/>
  <c r="I74" i="50" s="1"/>
  <c r="H74" i="50"/>
  <c r="H72" i="50"/>
  <c r="H70" i="50"/>
  <c r="H69" i="50"/>
  <c r="H68" i="50"/>
  <c r="H67" i="50"/>
  <c r="H66" i="50"/>
  <c r="H64" i="50"/>
  <c r="H63" i="50"/>
  <c r="H62" i="50"/>
  <c r="H60" i="50"/>
  <c r="H59" i="50"/>
  <c r="H58" i="50"/>
  <c r="H57" i="50"/>
  <c r="F57" i="50"/>
  <c r="F58" i="50" s="1"/>
  <c r="H56" i="50"/>
  <c r="F56" i="50"/>
  <c r="J56" i="50" s="1"/>
  <c r="B56" i="50"/>
  <c r="B57" i="50" s="1"/>
  <c r="B58" i="50" s="1"/>
  <c r="B59" i="50" s="1"/>
  <c r="B60" i="50" s="1"/>
  <c r="B61" i="50" s="1"/>
  <c r="B62" i="50" s="1"/>
  <c r="B63" i="50" s="1"/>
  <c r="B64" i="50" s="1"/>
  <c r="B65" i="50" s="1"/>
  <c r="B66" i="50" s="1"/>
  <c r="B67" i="50" s="1"/>
  <c r="B68" i="50" s="1"/>
  <c r="B69" i="50" s="1"/>
  <c r="B70" i="50" s="1"/>
  <c r="B71" i="50" s="1"/>
  <c r="B72" i="50" s="1"/>
  <c r="J55" i="50"/>
  <c r="I55" i="50" s="1"/>
  <c r="H55" i="50"/>
  <c r="H49" i="50"/>
  <c r="H48" i="50"/>
  <c r="H46" i="50"/>
  <c r="H45" i="50"/>
  <c r="H44" i="50"/>
  <c r="H43" i="50"/>
  <c r="H42" i="50"/>
  <c r="H41" i="50"/>
  <c r="H40" i="50"/>
  <c r="H39" i="50"/>
  <c r="H38" i="50"/>
  <c r="H35" i="50"/>
  <c r="H34" i="50"/>
  <c r="H33" i="50"/>
  <c r="H32" i="50"/>
  <c r="H31" i="50"/>
  <c r="H30" i="50"/>
  <c r="F30" i="50"/>
  <c r="F31" i="50" s="1"/>
  <c r="B30" i="50"/>
  <c r="B31" i="50" s="1"/>
  <c r="B32" i="50" s="1"/>
  <c r="B33" i="50" s="1"/>
  <c r="B34" i="50" s="1"/>
  <c r="B35" i="50" s="1"/>
  <c r="B36" i="50" s="1"/>
  <c r="B37" i="50" s="1"/>
  <c r="B38" i="50" s="1"/>
  <c r="B39" i="50" s="1"/>
  <c r="B40" i="50" s="1"/>
  <c r="B41" i="50" s="1"/>
  <c r="B42" i="50" s="1"/>
  <c r="B43" i="50" s="1"/>
  <c r="B44" i="50" s="1"/>
  <c r="B45" i="50" s="1"/>
  <c r="B46" i="50" s="1"/>
  <c r="B47" i="50" s="1"/>
  <c r="B48" i="50" s="1"/>
  <c r="B49" i="50" s="1"/>
  <c r="J29" i="50"/>
  <c r="H29" i="50"/>
  <c r="H27" i="50"/>
  <c r="H26" i="50"/>
  <c r="H24" i="50"/>
  <c r="H23" i="50"/>
  <c r="H22" i="50"/>
  <c r="H21" i="50"/>
  <c r="H20" i="50"/>
  <c r="H19" i="50"/>
  <c r="H18" i="50"/>
  <c r="H15" i="50"/>
  <c r="H14" i="50"/>
  <c r="H13" i="50"/>
  <c r="H12" i="50"/>
  <c r="H11" i="50"/>
  <c r="H10" i="50"/>
  <c r="H9" i="50"/>
  <c r="H8" i="50"/>
  <c r="H7" i="50"/>
  <c r="F7" i="50"/>
  <c r="B7" i="50"/>
  <c r="B8" i="50" s="1"/>
  <c r="B9" i="50" s="1"/>
  <c r="B10" i="50" s="1"/>
  <c r="B11" i="50" s="1"/>
  <c r="B12" i="50" s="1"/>
  <c r="B13" i="50" s="1"/>
  <c r="B14" i="50" s="1"/>
  <c r="B15" i="50" s="1"/>
  <c r="B16" i="50" s="1"/>
  <c r="B17" i="50" s="1"/>
  <c r="B18" i="50" s="1"/>
  <c r="B19" i="50" s="1"/>
  <c r="B20" i="50" s="1"/>
  <c r="B21" i="50" s="1"/>
  <c r="B22" i="50" s="1"/>
  <c r="B23" i="50" s="1"/>
  <c r="B24" i="50" s="1"/>
  <c r="B25" i="50" s="1"/>
  <c r="B26" i="50" s="1"/>
  <c r="B27" i="50" s="1"/>
  <c r="J6" i="50"/>
  <c r="H6" i="50"/>
  <c r="G304" i="48"/>
  <c r="H304" i="48" s="1"/>
  <c r="G303" i="48"/>
  <c r="H303" i="48" s="1"/>
  <c r="G302" i="48"/>
  <c r="H302" i="48" s="1"/>
  <c r="G300" i="48"/>
  <c r="H300" i="48" s="1"/>
  <c r="G299" i="48"/>
  <c r="H299" i="48" s="1"/>
  <c r="G298" i="48"/>
  <c r="H298" i="48" s="1"/>
  <c r="G297" i="48"/>
  <c r="H297" i="48" s="1"/>
  <c r="G296" i="48"/>
  <c r="H296" i="48" s="1"/>
  <c r="G295" i="48"/>
  <c r="H295" i="48" s="1"/>
  <c r="G294" i="48"/>
  <c r="H294" i="48" s="1"/>
  <c r="G293" i="48"/>
  <c r="G291" i="48"/>
  <c r="H291" i="48" s="1"/>
  <c r="G290" i="48"/>
  <c r="H290" i="48" s="1"/>
  <c r="G289" i="48"/>
  <c r="H289" i="48" s="1"/>
  <c r="G288" i="48"/>
  <c r="H288" i="48" s="1"/>
  <c r="G287" i="48"/>
  <c r="H287" i="48" s="1"/>
  <c r="G286" i="48"/>
  <c r="H286" i="48" s="1"/>
  <c r="G285" i="48"/>
  <c r="H285" i="48" s="1"/>
  <c r="G284" i="48"/>
  <c r="H284" i="48" s="1"/>
  <c r="G283" i="48"/>
  <c r="H283" i="48" s="1"/>
  <c r="B283" i="48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G282" i="48"/>
  <c r="H282" i="48" s="1"/>
  <c r="F282" i="48"/>
  <c r="F283" i="48" s="1"/>
  <c r="G280" i="48"/>
  <c r="H280" i="48" s="1"/>
  <c r="G278" i="48"/>
  <c r="H278" i="48" s="1"/>
  <c r="G277" i="48"/>
  <c r="H277" i="48" s="1"/>
  <c r="G276" i="48"/>
  <c r="H276" i="48" s="1"/>
  <c r="G275" i="48"/>
  <c r="H275" i="48" s="1"/>
  <c r="G274" i="48"/>
  <c r="H274" i="48" s="1"/>
  <c r="G272" i="48"/>
  <c r="H272" i="48" s="1"/>
  <c r="G271" i="48"/>
  <c r="H271" i="48" s="1"/>
  <c r="G270" i="48"/>
  <c r="H270" i="48" s="1"/>
  <c r="G269" i="48"/>
  <c r="G268" i="48"/>
  <c r="H268" i="48" s="1"/>
  <c r="G267" i="48"/>
  <c r="H267" i="48" s="1"/>
  <c r="G266" i="48"/>
  <c r="H266" i="48" s="1"/>
  <c r="G265" i="48"/>
  <c r="H265" i="48" s="1"/>
  <c r="G264" i="48"/>
  <c r="H264" i="48" s="1"/>
  <c r="B264" i="48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278" i="48" s="1"/>
  <c r="B279" i="48" s="1"/>
  <c r="B280" i="48" s="1"/>
  <c r="G263" i="48"/>
  <c r="H263" i="48" s="1"/>
  <c r="F263" i="48"/>
  <c r="F264" i="48" s="1"/>
  <c r="G258" i="48"/>
  <c r="H258" i="48" s="1"/>
  <c r="G257" i="48"/>
  <c r="H257" i="48" s="1"/>
  <c r="G256" i="48"/>
  <c r="H256" i="48" s="1"/>
  <c r="G255" i="48"/>
  <c r="H255" i="48" s="1"/>
  <c r="G254" i="48"/>
  <c r="H254" i="48" s="1"/>
  <c r="G253" i="48"/>
  <c r="H253" i="48" s="1"/>
  <c r="G252" i="48"/>
  <c r="H252" i="48" s="1"/>
  <c r="G251" i="48"/>
  <c r="H251" i="48" s="1"/>
  <c r="G250" i="48"/>
  <c r="H250" i="48" s="1"/>
  <c r="G249" i="48"/>
  <c r="H249" i="48" s="1"/>
  <c r="G248" i="48"/>
  <c r="G246" i="48"/>
  <c r="H246" i="48" s="1"/>
  <c r="G245" i="48"/>
  <c r="H245" i="48" s="1"/>
  <c r="G244" i="48"/>
  <c r="H244" i="48" s="1"/>
  <c r="G243" i="48"/>
  <c r="H243" i="48" s="1"/>
  <c r="G242" i="48"/>
  <c r="H242" i="48" s="1"/>
  <c r="G241" i="48"/>
  <c r="H241" i="48" s="1"/>
  <c r="G240" i="48"/>
  <c r="H240" i="48" s="1"/>
  <c r="G239" i="48"/>
  <c r="H239" i="48" s="1"/>
  <c r="G238" i="48"/>
  <c r="H238" i="48" s="1"/>
  <c r="G237" i="48"/>
  <c r="H237" i="48" s="1"/>
  <c r="G236" i="48"/>
  <c r="H236" i="48" s="1"/>
  <c r="G235" i="48"/>
  <c r="H235" i="48" s="1"/>
  <c r="B235" i="48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G234" i="48"/>
  <c r="H234" i="48" s="1"/>
  <c r="F234" i="48"/>
  <c r="F235" i="48" s="1"/>
  <c r="G232" i="48"/>
  <c r="H232" i="48" s="1"/>
  <c r="G230" i="48"/>
  <c r="H230" i="48" s="1"/>
  <c r="G229" i="48"/>
  <c r="H229" i="48" s="1"/>
  <c r="G228" i="48"/>
  <c r="H228" i="48" s="1"/>
  <c r="G227" i="48"/>
  <c r="H227" i="48" s="1"/>
  <c r="H226" i="48"/>
  <c r="G226" i="48"/>
  <c r="G225" i="48"/>
  <c r="H225" i="48" s="1"/>
  <c r="G224" i="48"/>
  <c r="H224" i="48" s="1"/>
  <c r="G223" i="48"/>
  <c r="H223" i="48" s="1"/>
  <c r="G221" i="48"/>
  <c r="H221" i="48" s="1"/>
  <c r="G220" i="48"/>
  <c r="H220" i="48" s="1"/>
  <c r="G219" i="48"/>
  <c r="H219" i="48" s="1"/>
  <c r="G218" i="48"/>
  <c r="H218" i="48" s="1"/>
  <c r="G217" i="48"/>
  <c r="H217" i="48" s="1"/>
  <c r="G216" i="48"/>
  <c r="H216" i="48" s="1"/>
  <c r="G215" i="48"/>
  <c r="G214" i="48"/>
  <c r="H214" i="48" s="1"/>
  <c r="G213" i="48"/>
  <c r="H213" i="48" s="1"/>
  <c r="G212" i="48"/>
  <c r="H212" i="48" s="1"/>
  <c r="B212" i="48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G211" i="48"/>
  <c r="H211" i="48" s="1"/>
  <c r="F211" i="48"/>
  <c r="F212" i="48" s="1"/>
  <c r="G201" i="48"/>
  <c r="H201" i="48" s="1"/>
  <c r="G200" i="48"/>
  <c r="H200" i="48" s="1"/>
  <c r="G199" i="48"/>
  <c r="H199" i="48" s="1"/>
  <c r="G197" i="48"/>
  <c r="H197" i="48" s="1"/>
  <c r="G196" i="48"/>
  <c r="H196" i="48" s="1"/>
  <c r="G195" i="48"/>
  <c r="H195" i="48" s="1"/>
  <c r="G194" i="48"/>
  <c r="H194" i="48" s="1"/>
  <c r="G193" i="48"/>
  <c r="H193" i="48" s="1"/>
  <c r="G192" i="48"/>
  <c r="H192" i="48" s="1"/>
  <c r="G191" i="48"/>
  <c r="H191" i="48" s="1"/>
  <c r="G190" i="48"/>
  <c r="G188" i="48"/>
  <c r="H188" i="48" s="1"/>
  <c r="G187" i="48"/>
  <c r="H187" i="48" s="1"/>
  <c r="G186" i="48"/>
  <c r="H186" i="48" s="1"/>
  <c r="G185" i="48"/>
  <c r="H185" i="48" s="1"/>
  <c r="G184" i="48"/>
  <c r="H184" i="48" s="1"/>
  <c r="G183" i="48"/>
  <c r="H183" i="48" s="1"/>
  <c r="G182" i="48"/>
  <c r="H182" i="48" s="1"/>
  <c r="G181" i="48"/>
  <c r="H181" i="48" s="1"/>
  <c r="G180" i="48"/>
  <c r="H180" i="48" s="1"/>
  <c r="B180" i="48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G179" i="48"/>
  <c r="H179" i="48" s="1"/>
  <c r="F179" i="48"/>
  <c r="F180" i="48" s="1"/>
  <c r="G177" i="48"/>
  <c r="H177" i="48" s="1"/>
  <c r="G176" i="48"/>
  <c r="H176" i="48" s="1"/>
  <c r="G175" i="48"/>
  <c r="H175" i="48" s="1"/>
  <c r="G174" i="48"/>
  <c r="H174" i="48" s="1"/>
  <c r="G173" i="48"/>
  <c r="H173" i="48" s="1"/>
  <c r="G172" i="48"/>
  <c r="H172" i="48" s="1"/>
  <c r="G171" i="48"/>
  <c r="G169" i="48"/>
  <c r="H169" i="48" s="1"/>
  <c r="G168" i="48"/>
  <c r="H168" i="48" s="1"/>
  <c r="G167" i="48"/>
  <c r="H167" i="48" s="1"/>
  <c r="G166" i="48"/>
  <c r="H166" i="48" s="1"/>
  <c r="G165" i="48"/>
  <c r="H165" i="48" s="1"/>
  <c r="G164" i="48"/>
  <c r="H164" i="48" s="1"/>
  <c r="G163" i="48"/>
  <c r="H163" i="48" s="1"/>
  <c r="G162" i="48"/>
  <c r="H162" i="48" s="1"/>
  <c r="G161" i="48"/>
  <c r="H161" i="48" s="1"/>
  <c r="G160" i="48"/>
  <c r="H160" i="48" s="1"/>
  <c r="B160" i="48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G159" i="48"/>
  <c r="H159" i="48" s="1"/>
  <c r="F159" i="48"/>
  <c r="F160" i="48" s="1"/>
  <c r="G151" i="48"/>
  <c r="H151" i="48" s="1"/>
  <c r="G149" i="48"/>
  <c r="H149" i="48" s="1"/>
  <c r="G148" i="48"/>
  <c r="H148" i="48" s="1"/>
  <c r="G147" i="48"/>
  <c r="H147" i="48" s="1"/>
  <c r="G146" i="48"/>
  <c r="H146" i="48" s="1"/>
  <c r="G145" i="48"/>
  <c r="H145" i="48" s="1"/>
  <c r="G144" i="48"/>
  <c r="H144" i="48" s="1"/>
  <c r="G143" i="48"/>
  <c r="H143" i="48" s="1"/>
  <c r="G142" i="48"/>
  <c r="H142" i="48" s="1"/>
  <c r="G141" i="48"/>
  <c r="H141" i="48" s="1"/>
  <c r="G140" i="48"/>
  <c r="H140" i="48" s="1"/>
  <c r="G139" i="48"/>
  <c r="G137" i="48"/>
  <c r="H137" i="48" s="1"/>
  <c r="G136" i="48"/>
  <c r="H136" i="48" s="1"/>
  <c r="G135" i="48"/>
  <c r="H135" i="48" s="1"/>
  <c r="G134" i="48"/>
  <c r="H134" i="48" s="1"/>
  <c r="G133" i="48"/>
  <c r="H133" i="48" s="1"/>
  <c r="G132" i="48"/>
  <c r="H132" i="48" s="1"/>
  <c r="G131" i="48"/>
  <c r="H131" i="48" s="1"/>
  <c r="G130" i="48"/>
  <c r="H130" i="48" s="1"/>
  <c r="B130" i="48"/>
  <c r="B131" i="48" s="1"/>
  <c r="B132" i="48" s="1"/>
  <c r="B133" i="48" s="1"/>
  <c r="B134" i="48" s="1"/>
  <c r="B135" i="48" s="1"/>
  <c r="B136" i="48" s="1"/>
  <c r="B137" i="48" s="1"/>
  <c r="B138" i="48" s="1"/>
  <c r="B139" i="48" s="1"/>
  <c r="B140" i="48" s="1"/>
  <c r="B141" i="48" s="1"/>
  <c r="B142" i="48" s="1"/>
  <c r="B143" i="48" s="1"/>
  <c r="B144" i="48" s="1"/>
  <c r="B145" i="48" s="1"/>
  <c r="B146" i="48" s="1"/>
  <c r="B147" i="48" s="1"/>
  <c r="B148" i="48" s="1"/>
  <c r="B149" i="48" s="1"/>
  <c r="B150" i="48" s="1"/>
  <c r="B151" i="48" s="1"/>
  <c r="G129" i="48"/>
  <c r="H129" i="48" s="1"/>
  <c r="F129" i="48"/>
  <c r="F130" i="48" s="1"/>
  <c r="G127" i="48"/>
  <c r="H127" i="48" s="1"/>
  <c r="G125" i="48"/>
  <c r="H125" i="48" s="1"/>
  <c r="G124" i="48"/>
  <c r="H124" i="48" s="1"/>
  <c r="G123" i="48"/>
  <c r="H123" i="48" s="1"/>
  <c r="G122" i="48"/>
  <c r="H122" i="48" s="1"/>
  <c r="G121" i="48"/>
  <c r="H121" i="48" s="1"/>
  <c r="G120" i="48"/>
  <c r="H120" i="48" s="1"/>
  <c r="G119" i="48"/>
  <c r="H119" i="48" s="1"/>
  <c r="G118" i="48"/>
  <c r="H118" i="48" s="1"/>
  <c r="G116" i="48"/>
  <c r="H116" i="48" s="1"/>
  <c r="G115" i="48"/>
  <c r="H115" i="48" s="1"/>
  <c r="G114" i="48"/>
  <c r="H114" i="48" s="1"/>
  <c r="G113" i="48"/>
  <c r="H113" i="48" s="1"/>
  <c r="G112" i="48"/>
  <c r="H112" i="48" s="1"/>
  <c r="G111" i="48"/>
  <c r="H111" i="48" s="1"/>
  <c r="G110" i="48"/>
  <c r="G109" i="48"/>
  <c r="H109" i="48" s="1"/>
  <c r="G108" i="48"/>
  <c r="H108" i="48" s="1"/>
  <c r="B108" i="48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G107" i="48"/>
  <c r="H107" i="48" s="1"/>
  <c r="F107" i="48"/>
  <c r="F108" i="48" s="1"/>
  <c r="G90" i="48"/>
  <c r="H90" i="48" s="1"/>
  <c r="G89" i="48"/>
  <c r="H89" i="48" s="1"/>
  <c r="G88" i="48"/>
  <c r="H88" i="48" s="1"/>
  <c r="G87" i="48"/>
  <c r="H87" i="48" s="1"/>
  <c r="G86" i="48"/>
  <c r="H86" i="48" s="1"/>
  <c r="G85" i="48"/>
  <c r="H85" i="48" s="1"/>
  <c r="G84" i="48"/>
  <c r="G82" i="48"/>
  <c r="H82" i="48" s="1"/>
  <c r="G81" i="48"/>
  <c r="H81" i="48" s="1"/>
  <c r="G80" i="48"/>
  <c r="H80" i="48" s="1"/>
  <c r="G79" i="48"/>
  <c r="H79" i="48" s="1"/>
  <c r="G78" i="48"/>
  <c r="H78" i="48" s="1"/>
  <c r="G77" i="48"/>
  <c r="H77" i="48" s="1"/>
  <c r="G76" i="48"/>
  <c r="H76" i="48" s="1"/>
  <c r="G75" i="48"/>
  <c r="H75" i="48" s="1"/>
  <c r="B75" i="48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G74" i="48"/>
  <c r="H74" i="48" s="1"/>
  <c r="F74" i="48"/>
  <c r="F75" i="48" s="1"/>
  <c r="G72" i="48"/>
  <c r="H72" i="48" s="1"/>
  <c r="G70" i="48"/>
  <c r="H70" i="48" s="1"/>
  <c r="G69" i="48"/>
  <c r="H69" i="48" s="1"/>
  <c r="G68" i="48"/>
  <c r="H68" i="48" s="1"/>
  <c r="G67" i="48"/>
  <c r="H67" i="48" s="1"/>
  <c r="G66" i="48"/>
  <c r="H66" i="48" s="1"/>
  <c r="G64" i="48"/>
  <c r="H64" i="48" s="1"/>
  <c r="G63" i="48"/>
  <c r="H63" i="48" s="1"/>
  <c r="G62" i="48"/>
  <c r="H62" i="48" s="1"/>
  <c r="G61" i="48"/>
  <c r="G60" i="48"/>
  <c r="H60" i="48" s="1"/>
  <c r="G59" i="48"/>
  <c r="H59" i="48" s="1"/>
  <c r="G58" i="48"/>
  <c r="H58" i="48" s="1"/>
  <c r="G57" i="48"/>
  <c r="H57" i="48" s="1"/>
  <c r="G56" i="48"/>
  <c r="H56" i="48" s="1"/>
  <c r="B56" i="48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70" i="48" s="1"/>
  <c r="B71" i="48" s="1"/>
  <c r="B72" i="48" s="1"/>
  <c r="G55" i="48"/>
  <c r="H55" i="48" s="1"/>
  <c r="F55" i="48"/>
  <c r="F56" i="48" s="1"/>
  <c r="G50" i="48"/>
  <c r="H50" i="48" s="1"/>
  <c r="G49" i="48"/>
  <c r="H49" i="48" s="1"/>
  <c r="G47" i="48"/>
  <c r="H47" i="48" s="1"/>
  <c r="G46" i="48"/>
  <c r="H46" i="48" s="1"/>
  <c r="G45" i="48"/>
  <c r="H45" i="48" s="1"/>
  <c r="G44" i="48"/>
  <c r="H44" i="48" s="1"/>
  <c r="G43" i="48"/>
  <c r="H43" i="48" s="1"/>
  <c r="G42" i="48"/>
  <c r="H42" i="48" s="1"/>
  <c r="N41" i="48"/>
  <c r="G41" i="48"/>
  <c r="H41" i="48" s="1"/>
  <c r="G40" i="48"/>
  <c r="H40" i="48" s="1"/>
  <c r="G39" i="48"/>
  <c r="H39" i="48" s="1"/>
  <c r="G38" i="48"/>
  <c r="G36" i="48"/>
  <c r="H36" i="48" s="1"/>
  <c r="G35" i="48"/>
  <c r="H35" i="48" s="1"/>
  <c r="G34" i="48"/>
  <c r="H34" i="48" s="1"/>
  <c r="G33" i="48"/>
  <c r="H33" i="48" s="1"/>
  <c r="G32" i="48"/>
  <c r="H32" i="48" s="1"/>
  <c r="G31" i="48"/>
  <c r="H31" i="48" s="1"/>
  <c r="B31" i="48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G30" i="48"/>
  <c r="H30" i="48" s="1"/>
  <c r="F30" i="48"/>
  <c r="J30" i="48" s="1"/>
  <c r="G28" i="48"/>
  <c r="H28" i="48" s="1"/>
  <c r="G27" i="48"/>
  <c r="H27" i="48" s="1"/>
  <c r="G25" i="48"/>
  <c r="H25" i="48" s="1"/>
  <c r="G24" i="48"/>
  <c r="H24" i="48" s="1"/>
  <c r="G23" i="48"/>
  <c r="H23" i="48" s="1"/>
  <c r="G22" i="48"/>
  <c r="H22" i="48" s="1"/>
  <c r="G21" i="48"/>
  <c r="H21" i="48" s="1"/>
  <c r="G20" i="48"/>
  <c r="H20" i="48" s="1"/>
  <c r="G19" i="48"/>
  <c r="H19" i="48" s="1"/>
  <c r="G18" i="48"/>
  <c r="G16" i="48"/>
  <c r="H16" i="48" s="1"/>
  <c r="G15" i="48"/>
  <c r="H15" i="48" s="1"/>
  <c r="G14" i="48"/>
  <c r="H14" i="48" s="1"/>
  <c r="H13" i="48"/>
  <c r="G13" i="48"/>
  <c r="G12" i="48"/>
  <c r="H12" i="48" s="1"/>
  <c r="G11" i="48"/>
  <c r="H11" i="48" s="1"/>
  <c r="G10" i="48"/>
  <c r="H10" i="48" s="1"/>
  <c r="G9" i="48"/>
  <c r="H9" i="48" s="1"/>
  <c r="G8" i="48"/>
  <c r="H8" i="48" s="1"/>
  <c r="B8" i="48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8" i="48" s="1"/>
  <c r="H7" i="48"/>
  <c r="G7" i="48"/>
  <c r="F7" i="48"/>
  <c r="F8" i="48" s="1"/>
  <c r="J75" i="50" l="1"/>
  <c r="I75" i="50" s="1"/>
  <c r="H139" i="50"/>
  <c r="E139" i="50" s="1"/>
  <c r="P20" i="49"/>
  <c r="M41" i="49"/>
  <c r="H84" i="50"/>
  <c r="E84" i="50" s="1"/>
  <c r="H215" i="48"/>
  <c r="E215" i="48" s="1"/>
  <c r="M6" i="50"/>
  <c r="I6" i="50"/>
  <c r="F32" i="50"/>
  <c r="J31" i="50"/>
  <c r="I31" i="50" s="1"/>
  <c r="F59" i="50"/>
  <c r="J58" i="50"/>
  <c r="J109" i="50"/>
  <c r="I109" i="50" s="1"/>
  <c r="F110" i="50"/>
  <c r="F133" i="50"/>
  <c r="J132" i="50"/>
  <c r="I132" i="50" s="1"/>
  <c r="H17" i="50"/>
  <c r="E17" i="50" s="1"/>
  <c r="F8" i="50"/>
  <c r="J7" i="50"/>
  <c r="F78" i="50"/>
  <c r="J77" i="50"/>
  <c r="I77" i="50" s="1"/>
  <c r="F182" i="50"/>
  <c r="J181" i="50"/>
  <c r="I181" i="50" s="1"/>
  <c r="F214" i="50"/>
  <c r="J213" i="50"/>
  <c r="I213" i="50" s="1"/>
  <c r="F237" i="50"/>
  <c r="J236" i="50"/>
  <c r="I29" i="50"/>
  <c r="J30" i="50"/>
  <c r="H37" i="50"/>
  <c r="E37" i="50" s="1"/>
  <c r="I56" i="50"/>
  <c r="J57" i="50"/>
  <c r="I57" i="50" s="1"/>
  <c r="J76" i="50"/>
  <c r="I107" i="50"/>
  <c r="J108" i="50"/>
  <c r="I108" i="50" s="1"/>
  <c r="J131" i="50"/>
  <c r="I131" i="50" s="1"/>
  <c r="H171" i="50"/>
  <c r="E171" i="50" s="1"/>
  <c r="F161" i="50"/>
  <c r="J160" i="50"/>
  <c r="I160" i="50" s="1"/>
  <c r="F266" i="50"/>
  <c r="J265" i="50"/>
  <c r="I265" i="50" s="1"/>
  <c r="F285" i="50"/>
  <c r="J284" i="50"/>
  <c r="I284" i="50" s="1"/>
  <c r="H61" i="50"/>
  <c r="E61" i="50" s="1"/>
  <c r="H110" i="50"/>
  <c r="E110" i="50" s="1"/>
  <c r="H190" i="50"/>
  <c r="E190" i="50" s="1"/>
  <c r="J212" i="50"/>
  <c r="H215" i="50"/>
  <c r="E215" i="50" s="1"/>
  <c r="I234" i="50"/>
  <c r="J235" i="50"/>
  <c r="I235" i="50" s="1"/>
  <c r="H248" i="50"/>
  <c r="E248" i="50" s="1"/>
  <c r="H293" i="50"/>
  <c r="E293" i="50" s="1"/>
  <c r="J180" i="50"/>
  <c r="I180" i="50" s="1"/>
  <c r="J264" i="50"/>
  <c r="I264" i="50" s="1"/>
  <c r="H269" i="50"/>
  <c r="E269" i="50" s="1"/>
  <c r="J283" i="50"/>
  <c r="I283" i="50" s="1"/>
  <c r="J56" i="48"/>
  <c r="I56" i="48" s="1"/>
  <c r="F57" i="48"/>
  <c r="F9" i="48"/>
  <c r="J8" i="48"/>
  <c r="I30" i="48"/>
  <c r="F76" i="48"/>
  <c r="J75" i="48"/>
  <c r="I75" i="48" s="1"/>
  <c r="F109" i="48"/>
  <c r="J108" i="48"/>
  <c r="I108" i="48" s="1"/>
  <c r="F131" i="48"/>
  <c r="J130" i="48"/>
  <c r="F161" i="48"/>
  <c r="J160" i="48"/>
  <c r="I160" i="48" s="1"/>
  <c r="J7" i="48"/>
  <c r="H18" i="48"/>
  <c r="E18" i="48" s="1"/>
  <c r="F31" i="48"/>
  <c r="J55" i="48"/>
  <c r="H61" i="48"/>
  <c r="E61" i="48" s="1"/>
  <c r="H84" i="48"/>
  <c r="E84" i="48" s="1"/>
  <c r="H110" i="48"/>
  <c r="E110" i="48" s="1"/>
  <c r="H171" i="48"/>
  <c r="E171" i="48" s="1"/>
  <c r="H38" i="48"/>
  <c r="E38" i="48" s="1"/>
  <c r="F236" i="48"/>
  <c r="J235" i="48"/>
  <c r="I235" i="48" s="1"/>
  <c r="F265" i="48"/>
  <c r="J264" i="48"/>
  <c r="I264" i="48" s="1"/>
  <c r="F284" i="48"/>
  <c r="J283" i="48"/>
  <c r="I283" i="48" s="1"/>
  <c r="J74" i="48"/>
  <c r="J107" i="48"/>
  <c r="J159" i="48"/>
  <c r="J179" i="48"/>
  <c r="F181" i="48"/>
  <c r="J180" i="48"/>
  <c r="I180" i="48" s="1"/>
  <c r="H190" i="48"/>
  <c r="E190" i="48" s="1"/>
  <c r="F213" i="48"/>
  <c r="J212" i="48"/>
  <c r="I212" i="48" s="1"/>
  <c r="H248" i="48"/>
  <c r="E248" i="48" s="1"/>
  <c r="H269" i="48"/>
  <c r="E269" i="48" s="1"/>
  <c r="H293" i="48"/>
  <c r="E293" i="48" s="1"/>
  <c r="J129" i="48"/>
  <c r="H139" i="48"/>
  <c r="E139" i="48" s="1"/>
  <c r="J211" i="48"/>
  <c r="H233" i="48"/>
  <c r="J282" i="48"/>
  <c r="J234" i="48"/>
  <c r="J263" i="48"/>
  <c r="H152" i="50" l="1"/>
  <c r="H128" i="48"/>
  <c r="R20" i="49"/>
  <c r="R41" i="49" s="1"/>
  <c r="P41" i="49"/>
  <c r="H91" i="50"/>
  <c r="H259" i="48"/>
  <c r="H178" i="50"/>
  <c r="H50" i="50"/>
  <c r="I212" i="50"/>
  <c r="M37" i="50"/>
  <c r="O37" i="50" s="1"/>
  <c r="F238" i="50"/>
  <c r="J237" i="50"/>
  <c r="I237" i="50" s="1"/>
  <c r="F215" i="50"/>
  <c r="J214" i="50"/>
  <c r="F183" i="50"/>
  <c r="J182" i="50"/>
  <c r="I182" i="50" s="1"/>
  <c r="I7" i="50"/>
  <c r="F111" i="50"/>
  <c r="J110" i="50"/>
  <c r="I110" i="50" s="1"/>
  <c r="I58" i="50"/>
  <c r="H259" i="50"/>
  <c r="H202" i="50"/>
  <c r="H305" i="50"/>
  <c r="H233" i="50"/>
  <c r="H128" i="50"/>
  <c r="H28" i="50"/>
  <c r="F286" i="50"/>
  <c r="J285" i="50"/>
  <c r="I285" i="50" s="1"/>
  <c r="F267" i="50"/>
  <c r="J266" i="50"/>
  <c r="I266" i="50" s="1"/>
  <c r="F162" i="50"/>
  <c r="J161" i="50"/>
  <c r="I76" i="50"/>
  <c r="M30" i="50"/>
  <c r="O30" i="50" s="1"/>
  <c r="I30" i="50"/>
  <c r="I236" i="50"/>
  <c r="M35" i="50"/>
  <c r="O35" i="50" s="1"/>
  <c r="F79" i="50"/>
  <c r="J78" i="50"/>
  <c r="I78" i="50" s="1"/>
  <c r="F9" i="50"/>
  <c r="J8" i="50"/>
  <c r="F134" i="50"/>
  <c r="J133" i="50"/>
  <c r="F60" i="50"/>
  <c r="J59" i="50"/>
  <c r="I59" i="50" s="1"/>
  <c r="F33" i="50"/>
  <c r="J32" i="50"/>
  <c r="O6" i="50"/>
  <c r="H281" i="50"/>
  <c r="H73" i="50"/>
  <c r="I234" i="48"/>
  <c r="I263" i="48"/>
  <c r="I282" i="48"/>
  <c r="I211" i="48"/>
  <c r="I129" i="48"/>
  <c r="F214" i="48"/>
  <c r="J213" i="48"/>
  <c r="I213" i="48" s="1"/>
  <c r="F182" i="48"/>
  <c r="J181" i="48"/>
  <c r="I181" i="48" s="1"/>
  <c r="I159" i="48"/>
  <c r="I74" i="48"/>
  <c r="F285" i="48"/>
  <c r="J284" i="48"/>
  <c r="I284" i="48" s="1"/>
  <c r="F266" i="48"/>
  <c r="J265" i="48"/>
  <c r="I265" i="48" s="1"/>
  <c r="F237" i="48"/>
  <c r="J236" i="48"/>
  <c r="I55" i="48"/>
  <c r="I130" i="48"/>
  <c r="M38" i="48"/>
  <c r="P38" i="48" s="1"/>
  <c r="R38" i="48" s="1"/>
  <c r="J9" i="48"/>
  <c r="F10" i="48"/>
  <c r="H305" i="48"/>
  <c r="H281" i="48"/>
  <c r="H202" i="48"/>
  <c r="H51" i="48"/>
  <c r="H178" i="48"/>
  <c r="H91" i="48"/>
  <c r="H73" i="48"/>
  <c r="H29" i="48"/>
  <c r="I179" i="48"/>
  <c r="I107" i="48"/>
  <c r="F32" i="48"/>
  <c r="J31" i="48"/>
  <c r="M7" i="48"/>
  <c r="I7" i="48"/>
  <c r="F162" i="48"/>
  <c r="J161" i="48"/>
  <c r="I161" i="48" s="1"/>
  <c r="F132" i="48"/>
  <c r="J131" i="48"/>
  <c r="I131" i="48" s="1"/>
  <c r="F110" i="48"/>
  <c r="J109" i="48"/>
  <c r="I109" i="48" s="1"/>
  <c r="F77" i="48"/>
  <c r="J76" i="48"/>
  <c r="I8" i="48"/>
  <c r="J57" i="48"/>
  <c r="I57" i="48" s="1"/>
  <c r="F58" i="48"/>
  <c r="H152" i="48"/>
  <c r="S42" i="49" l="1"/>
  <c r="S43" i="49"/>
  <c r="I32" i="50"/>
  <c r="I133" i="50"/>
  <c r="I8" i="50"/>
  <c r="I161" i="50"/>
  <c r="I214" i="50"/>
  <c r="F34" i="50"/>
  <c r="J33" i="50"/>
  <c r="J60" i="50"/>
  <c r="I60" i="50" s="1"/>
  <c r="F61" i="50"/>
  <c r="F135" i="50"/>
  <c r="J134" i="50"/>
  <c r="F10" i="50"/>
  <c r="J9" i="50"/>
  <c r="F80" i="50"/>
  <c r="J79" i="50"/>
  <c r="F163" i="50"/>
  <c r="J162" i="50"/>
  <c r="F268" i="50"/>
  <c r="J267" i="50"/>
  <c r="F287" i="50"/>
  <c r="J286" i="50"/>
  <c r="F112" i="50"/>
  <c r="J111" i="50"/>
  <c r="F184" i="50"/>
  <c r="J183" i="50"/>
  <c r="F216" i="50"/>
  <c r="J215" i="50"/>
  <c r="I215" i="50" s="1"/>
  <c r="F239" i="50"/>
  <c r="J238" i="50"/>
  <c r="J58" i="48"/>
  <c r="F59" i="48"/>
  <c r="I76" i="48"/>
  <c r="M31" i="48"/>
  <c r="P31" i="48" s="1"/>
  <c r="R31" i="48" s="1"/>
  <c r="J32" i="48"/>
  <c r="I32" i="48" s="1"/>
  <c r="F33" i="48"/>
  <c r="I9" i="48"/>
  <c r="F238" i="48"/>
  <c r="J237" i="48"/>
  <c r="I237" i="48" s="1"/>
  <c r="F267" i="48"/>
  <c r="J266" i="48"/>
  <c r="I266" i="48" s="1"/>
  <c r="F286" i="48"/>
  <c r="J285" i="48"/>
  <c r="I285" i="48" s="1"/>
  <c r="F183" i="48"/>
  <c r="J182" i="48"/>
  <c r="F215" i="48"/>
  <c r="J214" i="48"/>
  <c r="I214" i="48" s="1"/>
  <c r="F78" i="48"/>
  <c r="J77" i="48"/>
  <c r="I77" i="48" s="1"/>
  <c r="F111" i="48"/>
  <c r="J110" i="48"/>
  <c r="F133" i="48"/>
  <c r="J132" i="48"/>
  <c r="I132" i="48" s="1"/>
  <c r="F163" i="48"/>
  <c r="J162" i="48"/>
  <c r="I162" i="48" s="1"/>
  <c r="P7" i="48"/>
  <c r="I31" i="48"/>
  <c r="F11" i="48"/>
  <c r="J10" i="48"/>
  <c r="I236" i="48"/>
  <c r="M36" i="48"/>
  <c r="P36" i="48" s="1"/>
  <c r="R36" i="48" s="1"/>
  <c r="I238" i="50" l="1"/>
  <c r="M7" i="50"/>
  <c r="I183" i="50"/>
  <c r="I111" i="50"/>
  <c r="I286" i="50"/>
  <c r="I267" i="50"/>
  <c r="I162" i="50"/>
  <c r="M27" i="50"/>
  <c r="O27" i="50" s="1"/>
  <c r="I79" i="50"/>
  <c r="I9" i="50"/>
  <c r="I134" i="50"/>
  <c r="M38" i="50"/>
  <c r="O38" i="50" s="1"/>
  <c r="F62" i="50"/>
  <c r="J61" i="50"/>
  <c r="I61" i="50" s="1"/>
  <c r="I33" i="50"/>
  <c r="F240" i="50"/>
  <c r="J239" i="50"/>
  <c r="F217" i="50"/>
  <c r="J216" i="50"/>
  <c r="F185" i="50"/>
  <c r="J184" i="50"/>
  <c r="I184" i="50" s="1"/>
  <c r="F113" i="50"/>
  <c r="J112" i="50"/>
  <c r="I112" i="50" s="1"/>
  <c r="F288" i="50"/>
  <c r="J287" i="50"/>
  <c r="I287" i="50" s="1"/>
  <c r="J268" i="50"/>
  <c r="I268" i="50" s="1"/>
  <c r="F269" i="50"/>
  <c r="F164" i="50"/>
  <c r="J163" i="50"/>
  <c r="F81" i="50"/>
  <c r="J80" i="50"/>
  <c r="I80" i="50" s="1"/>
  <c r="F11" i="50"/>
  <c r="J10" i="50"/>
  <c r="F136" i="50"/>
  <c r="J135" i="50"/>
  <c r="F35" i="50"/>
  <c r="J34" i="50"/>
  <c r="I34" i="50" s="1"/>
  <c r="I10" i="48"/>
  <c r="F164" i="48"/>
  <c r="J163" i="48"/>
  <c r="I163" i="48" s="1"/>
  <c r="F134" i="48"/>
  <c r="J133" i="48"/>
  <c r="I133" i="48" s="1"/>
  <c r="F112" i="48"/>
  <c r="J111" i="48"/>
  <c r="I111" i="48" s="1"/>
  <c r="F79" i="48"/>
  <c r="J78" i="48"/>
  <c r="I78" i="48" s="1"/>
  <c r="I182" i="48"/>
  <c r="F34" i="48"/>
  <c r="J33" i="48"/>
  <c r="J59" i="48"/>
  <c r="F60" i="48"/>
  <c r="J11" i="48"/>
  <c r="F12" i="48"/>
  <c r="R7" i="48"/>
  <c r="I110" i="48"/>
  <c r="F216" i="48"/>
  <c r="J215" i="48"/>
  <c r="F184" i="48"/>
  <c r="J183" i="48"/>
  <c r="I183" i="48" s="1"/>
  <c r="F287" i="48"/>
  <c r="J286" i="48"/>
  <c r="F268" i="48"/>
  <c r="J267" i="48"/>
  <c r="F239" i="48"/>
  <c r="J238" i="48"/>
  <c r="I58" i="48"/>
  <c r="M28" i="48"/>
  <c r="P28" i="48" s="1"/>
  <c r="R28" i="48" s="1"/>
  <c r="F36" i="50" l="1"/>
  <c r="J35" i="50"/>
  <c r="F137" i="50"/>
  <c r="J136" i="50"/>
  <c r="I136" i="50" s="1"/>
  <c r="F12" i="50"/>
  <c r="J11" i="50"/>
  <c r="F82" i="50"/>
  <c r="J81" i="50"/>
  <c r="I81" i="50" s="1"/>
  <c r="F165" i="50"/>
  <c r="J164" i="50"/>
  <c r="I164" i="50" s="1"/>
  <c r="F289" i="50"/>
  <c r="J288" i="50"/>
  <c r="I288" i="50" s="1"/>
  <c r="F114" i="50"/>
  <c r="J113" i="50"/>
  <c r="I113" i="50" s="1"/>
  <c r="F186" i="50"/>
  <c r="J185" i="50"/>
  <c r="F218" i="50"/>
  <c r="J217" i="50"/>
  <c r="I217" i="50" s="1"/>
  <c r="F241" i="50"/>
  <c r="J240" i="50"/>
  <c r="I240" i="50" s="1"/>
  <c r="I135" i="50"/>
  <c r="I10" i="50"/>
  <c r="I163" i="50"/>
  <c r="F270" i="50"/>
  <c r="J269" i="50"/>
  <c r="I216" i="50"/>
  <c r="I239" i="50"/>
  <c r="M8" i="50"/>
  <c r="O8" i="50" s="1"/>
  <c r="F63" i="50"/>
  <c r="J62" i="50"/>
  <c r="O7" i="50"/>
  <c r="F240" i="48"/>
  <c r="J239" i="48"/>
  <c r="J268" i="48"/>
  <c r="I268" i="48" s="1"/>
  <c r="F269" i="48"/>
  <c r="F288" i="48"/>
  <c r="J287" i="48"/>
  <c r="I287" i="48" s="1"/>
  <c r="F185" i="48"/>
  <c r="J184" i="48"/>
  <c r="I184" i="48" s="1"/>
  <c r="F217" i="48"/>
  <c r="J216" i="48"/>
  <c r="I216" i="48" s="1"/>
  <c r="I11" i="48"/>
  <c r="I59" i="48"/>
  <c r="J34" i="48"/>
  <c r="I34" i="48" s="1"/>
  <c r="F35" i="48"/>
  <c r="F80" i="48"/>
  <c r="J79" i="48"/>
  <c r="F113" i="48"/>
  <c r="J112" i="48"/>
  <c r="F135" i="48"/>
  <c r="J134" i="48"/>
  <c r="F165" i="48"/>
  <c r="J164" i="48"/>
  <c r="I238" i="48"/>
  <c r="M8" i="48"/>
  <c r="I267" i="48"/>
  <c r="I286" i="48"/>
  <c r="I215" i="48"/>
  <c r="J12" i="48"/>
  <c r="F13" i="48"/>
  <c r="F61" i="48"/>
  <c r="J60" i="48"/>
  <c r="I60" i="48" s="1"/>
  <c r="I33" i="48"/>
  <c r="I62" i="50" l="1"/>
  <c r="F64" i="50"/>
  <c r="J63" i="50"/>
  <c r="I63" i="50" s="1"/>
  <c r="F271" i="50"/>
  <c r="J270" i="50"/>
  <c r="I270" i="50" s="1"/>
  <c r="F242" i="50"/>
  <c r="J241" i="50"/>
  <c r="I241" i="50" s="1"/>
  <c r="F219" i="50"/>
  <c r="J218" i="50"/>
  <c r="F187" i="50"/>
  <c r="J186" i="50"/>
  <c r="F115" i="50"/>
  <c r="J114" i="50"/>
  <c r="I114" i="50" s="1"/>
  <c r="F290" i="50"/>
  <c r="J289" i="50"/>
  <c r="F166" i="50"/>
  <c r="J165" i="50"/>
  <c r="F83" i="50"/>
  <c r="J82" i="50"/>
  <c r="I82" i="50" s="1"/>
  <c r="F13" i="50"/>
  <c r="J12" i="50"/>
  <c r="F138" i="50"/>
  <c r="J137" i="50"/>
  <c r="I137" i="50" s="1"/>
  <c r="F37" i="50"/>
  <c r="J36" i="50"/>
  <c r="I269" i="50"/>
  <c r="I185" i="50"/>
  <c r="M22" i="50"/>
  <c r="O22" i="50" s="1"/>
  <c r="I11" i="50"/>
  <c r="I35" i="50"/>
  <c r="F14" i="48"/>
  <c r="J13" i="48"/>
  <c r="P8" i="48"/>
  <c r="I164" i="48"/>
  <c r="I134" i="48"/>
  <c r="M39" i="48"/>
  <c r="P39" i="48" s="1"/>
  <c r="R39" i="48" s="1"/>
  <c r="I112" i="48"/>
  <c r="I79" i="48"/>
  <c r="F36" i="48"/>
  <c r="J35" i="48"/>
  <c r="F270" i="48"/>
  <c r="J269" i="48"/>
  <c r="I239" i="48"/>
  <c r="M9" i="48"/>
  <c r="P9" i="48" s="1"/>
  <c r="R9" i="48" s="1"/>
  <c r="F62" i="48"/>
  <c r="J61" i="48"/>
  <c r="I61" i="48" s="1"/>
  <c r="I12" i="48"/>
  <c r="F166" i="48"/>
  <c r="J165" i="48"/>
  <c r="I165" i="48" s="1"/>
  <c r="F136" i="48"/>
  <c r="J135" i="48"/>
  <c r="I135" i="48" s="1"/>
  <c r="F114" i="48"/>
  <c r="J113" i="48"/>
  <c r="I113" i="48" s="1"/>
  <c r="F81" i="48"/>
  <c r="J80" i="48"/>
  <c r="I80" i="48" s="1"/>
  <c r="F218" i="48"/>
  <c r="J217" i="48"/>
  <c r="F186" i="48"/>
  <c r="J185" i="48"/>
  <c r="F289" i="48"/>
  <c r="J288" i="48"/>
  <c r="F241" i="48"/>
  <c r="J240" i="48"/>
  <c r="I240" i="48" s="1"/>
  <c r="I12" i="50" l="1"/>
  <c r="I165" i="50"/>
  <c r="I289" i="50"/>
  <c r="I186" i="50"/>
  <c r="I218" i="50"/>
  <c r="M28" i="50"/>
  <c r="O28" i="50" s="1"/>
  <c r="F38" i="50"/>
  <c r="J37" i="50"/>
  <c r="I37" i="50" s="1"/>
  <c r="J138" i="50"/>
  <c r="F139" i="50"/>
  <c r="F14" i="50"/>
  <c r="J13" i="50"/>
  <c r="J83" i="50"/>
  <c r="F84" i="50"/>
  <c r="F167" i="50"/>
  <c r="J166" i="50"/>
  <c r="I166" i="50" s="1"/>
  <c r="F291" i="50"/>
  <c r="J290" i="50"/>
  <c r="I290" i="50" s="1"/>
  <c r="F116" i="50"/>
  <c r="J115" i="50"/>
  <c r="I115" i="50" s="1"/>
  <c r="F188" i="50"/>
  <c r="J187" i="50"/>
  <c r="I187" i="50" s="1"/>
  <c r="F220" i="50"/>
  <c r="J219" i="50"/>
  <c r="I219" i="50" s="1"/>
  <c r="F243" i="50"/>
  <c r="J242" i="50"/>
  <c r="I242" i="50" s="1"/>
  <c r="F272" i="50"/>
  <c r="J271" i="50"/>
  <c r="I271" i="50" s="1"/>
  <c r="F65" i="50"/>
  <c r="J64" i="50"/>
  <c r="I288" i="48"/>
  <c r="I185" i="48"/>
  <c r="M23" i="48"/>
  <c r="P23" i="48" s="1"/>
  <c r="R23" i="48" s="1"/>
  <c r="I217" i="48"/>
  <c r="F271" i="48"/>
  <c r="J270" i="48"/>
  <c r="I270" i="48" s="1"/>
  <c r="J36" i="48"/>
  <c r="F37" i="48"/>
  <c r="R8" i="48"/>
  <c r="J14" i="48"/>
  <c r="F15" i="48"/>
  <c r="F242" i="48"/>
  <c r="J241" i="48"/>
  <c r="I241" i="48" s="1"/>
  <c r="F290" i="48"/>
  <c r="J289" i="48"/>
  <c r="I289" i="48" s="1"/>
  <c r="F187" i="48"/>
  <c r="J186" i="48"/>
  <c r="I186" i="48" s="1"/>
  <c r="F219" i="48"/>
  <c r="J218" i="48"/>
  <c r="I218" i="48" s="1"/>
  <c r="F82" i="48"/>
  <c r="J81" i="48"/>
  <c r="F115" i="48"/>
  <c r="J114" i="48"/>
  <c r="I114" i="48" s="1"/>
  <c r="F137" i="48"/>
  <c r="J136" i="48"/>
  <c r="I136" i="48" s="1"/>
  <c r="F167" i="48"/>
  <c r="J166" i="48"/>
  <c r="I166" i="48" s="1"/>
  <c r="F63" i="48"/>
  <c r="J62" i="48"/>
  <c r="I269" i="48"/>
  <c r="I35" i="48"/>
  <c r="I13" i="48"/>
  <c r="I64" i="50" l="1"/>
  <c r="F85" i="50"/>
  <c r="J84" i="50"/>
  <c r="I13" i="50"/>
  <c r="F140" i="50"/>
  <c r="J139" i="50"/>
  <c r="I139" i="50" s="1"/>
  <c r="F66" i="50"/>
  <c r="J65" i="50"/>
  <c r="F273" i="50"/>
  <c r="J272" i="50"/>
  <c r="I272" i="50" s="1"/>
  <c r="F244" i="50"/>
  <c r="J243" i="50"/>
  <c r="I243" i="50" s="1"/>
  <c r="F221" i="50"/>
  <c r="J220" i="50"/>
  <c r="I220" i="50" s="1"/>
  <c r="F189" i="50"/>
  <c r="J188" i="50"/>
  <c r="I188" i="50" s="1"/>
  <c r="F117" i="50"/>
  <c r="J116" i="50"/>
  <c r="F292" i="50"/>
  <c r="J291" i="50"/>
  <c r="I291" i="50" s="1"/>
  <c r="F168" i="50"/>
  <c r="J167" i="50"/>
  <c r="I167" i="50" s="1"/>
  <c r="F15" i="50"/>
  <c r="J14" i="50"/>
  <c r="F39" i="50"/>
  <c r="J38" i="50"/>
  <c r="I38" i="50" s="1"/>
  <c r="F64" i="48"/>
  <c r="J63" i="48"/>
  <c r="F168" i="48"/>
  <c r="J167" i="48"/>
  <c r="I167" i="48" s="1"/>
  <c r="F138" i="48"/>
  <c r="J137" i="48"/>
  <c r="I137" i="48" s="1"/>
  <c r="F116" i="48"/>
  <c r="J115" i="48"/>
  <c r="I115" i="48" s="1"/>
  <c r="F83" i="48"/>
  <c r="J82" i="48"/>
  <c r="I82" i="48" s="1"/>
  <c r="F220" i="48"/>
  <c r="J219" i="48"/>
  <c r="I219" i="48" s="1"/>
  <c r="F188" i="48"/>
  <c r="J187" i="48"/>
  <c r="I187" i="48" s="1"/>
  <c r="F291" i="48"/>
  <c r="J290" i="48"/>
  <c r="I290" i="48" s="1"/>
  <c r="F243" i="48"/>
  <c r="J242" i="48"/>
  <c r="I242" i="48" s="1"/>
  <c r="F16" i="48"/>
  <c r="J15" i="48"/>
  <c r="F38" i="48"/>
  <c r="J37" i="48"/>
  <c r="I62" i="48"/>
  <c r="M29" i="48"/>
  <c r="P29" i="48" s="1"/>
  <c r="R29" i="48" s="1"/>
  <c r="I81" i="48"/>
  <c r="I14" i="48"/>
  <c r="I36" i="48"/>
  <c r="F272" i="48"/>
  <c r="J271" i="48"/>
  <c r="M29" i="50" l="1"/>
  <c r="O29" i="50" s="1"/>
  <c r="I14" i="50"/>
  <c r="F40" i="50"/>
  <c r="J39" i="50"/>
  <c r="F16" i="50"/>
  <c r="J15" i="50"/>
  <c r="F169" i="50"/>
  <c r="J168" i="50"/>
  <c r="I168" i="50" s="1"/>
  <c r="F293" i="50"/>
  <c r="J292" i="50"/>
  <c r="F118" i="50"/>
  <c r="J117" i="50"/>
  <c r="F190" i="50"/>
  <c r="J189" i="50"/>
  <c r="F222" i="50"/>
  <c r="J221" i="50"/>
  <c r="I221" i="50" s="1"/>
  <c r="F245" i="50"/>
  <c r="J244" i="50"/>
  <c r="I244" i="50" s="1"/>
  <c r="F274" i="50"/>
  <c r="J273" i="50"/>
  <c r="F67" i="50"/>
  <c r="J66" i="50"/>
  <c r="F141" i="50"/>
  <c r="J140" i="50"/>
  <c r="I140" i="50" s="1"/>
  <c r="F86" i="50"/>
  <c r="J85" i="50"/>
  <c r="I85" i="50" s="1"/>
  <c r="I116" i="50"/>
  <c r="I84" i="50"/>
  <c r="F273" i="48"/>
  <c r="J272" i="48"/>
  <c r="I272" i="48" s="1"/>
  <c r="J38" i="48"/>
  <c r="I38" i="48" s="1"/>
  <c r="F39" i="48"/>
  <c r="J16" i="48"/>
  <c r="F17" i="48"/>
  <c r="F244" i="48"/>
  <c r="J243" i="48"/>
  <c r="I243" i="48" s="1"/>
  <c r="F292" i="48"/>
  <c r="J291" i="48"/>
  <c r="I291" i="48" s="1"/>
  <c r="F189" i="48"/>
  <c r="J188" i="48"/>
  <c r="I188" i="48" s="1"/>
  <c r="F221" i="48"/>
  <c r="J220" i="48"/>
  <c r="I220" i="48" s="1"/>
  <c r="J83" i="48"/>
  <c r="F84" i="48"/>
  <c r="F117" i="48"/>
  <c r="J116" i="48"/>
  <c r="I116" i="48" s="1"/>
  <c r="F139" i="48"/>
  <c r="J138" i="48"/>
  <c r="F169" i="48"/>
  <c r="J168" i="48"/>
  <c r="I168" i="48" s="1"/>
  <c r="F65" i="48"/>
  <c r="J64" i="48"/>
  <c r="I271" i="48"/>
  <c r="I15" i="48"/>
  <c r="I63" i="48"/>
  <c r="F87" i="50" l="1"/>
  <c r="J86" i="50"/>
  <c r="I86" i="50" s="1"/>
  <c r="F142" i="50"/>
  <c r="J141" i="50"/>
  <c r="F68" i="50"/>
  <c r="J67" i="50"/>
  <c r="I67" i="50" s="1"/>
  <c r="F275" i="50"/>
  <c r="J274" i="50"/>
  <c r="I274" i="50" s="1"/>
  <c r="F246" i="50"/>
  <c r="J245" i="50"/>
  <c r="I245" i="50" s="1"/>
  <c r="F223" i="50"/>
  <c r="J222" i="50"/>
  <c r="F191" i="50"/>
  <c r="J190" i="50"/>
  <c r="I190" i="50" s="1"/>
  <c r="F119" i="50"/>
  <c r="J118" i="50"/>
  <c r="I118" i="50" s="1"/>
  <c r="F294" i="50"/>
  <c r="J293" i="50"/>
  <c r="I293" i="50" s="1"/>
  <c r="F170" i="50"/>
  <c r="J169" i="50"/>
  <c r="I169" i="50" s="1"/>
  <c r="J16" i="50"/>
  <c r="F17" i="50"/>
  <c r="F41" i="50"/>
  <c r="J40" i="50"/>
  <c r="I66" i="50"/>
  <c r="I15" i="50"/>
  <c r="I39" i="50"/>
  <c r="F66" i="48"/>
  <c r="J65" i="48"/>
  <c r="F170" i="48"/>
  <c r="J169" i="48"/>
  <c r="I169" i="48" s="1"/>
  <c r="F140" i="48"/>
  <c r="J139" i="48"/>
  <c r="I139" i="48" s="1"/>
  <c r="F118" i="48"/>
  <c r="J117" i="48"/>
  <c r="F222" i="48"/>
  <c r="J221" i="48"/>
  <c r="I221" i="48" s="1"/>
  <c r="F190" i="48"/>
  <c r="J189" i="48"/>
  <c r="J292" i="48"/>
  <c r="F293" i="48"/>
  <c r="F245" i="48"/>
  <c r="J244" i="48"/>
  <c r="I244" i="48" s="1"/>
  <c r="I16" i="48"/>
  <c r="F274" i="48"/>
  <c r="J273" i="48"/>
  <c r="I64" i="48"/>
  <c r="M30" i="48"/>
  <c r="P30" i="48" s="1"/>
  <c r="R30" i="48" s="1"/>
  <c r="F85" i="48"/>
  <c r="J84" i="48"/>
  <c r="F18" i="48"/>
  <c r="J17" i="48"/>
  <c r="F40" i="48"/>
  <c r="J39" i="48"/>
  <c r="I39" i="48" s="1"/>
  <c r="F42" i="50" l="1"/>
  <c r="J41" i="50"/>
  <c r="F171" i="50"/>
  <c r="J170" i="50"/>
  <c r="F295" i="50"/>
  <c r="J294" i="50"/>
  <c r="I294" i="50" s="1"/>
  <c r="F120" i="50"/>
  <c r="J119" i="50"/>
  <c r="I119" i="50" s="1"/>
  <c r="F192" i="50"/>
  <c r="J191" i="50"/>
  <c r="I191" i="50" s="1"/>
  <c r="F224" i="50"/>
  <c r="J223" i="50"/>
  <c r="I223" i="50" s="1"/>
  <c r="F247" i="50"/>
  <c r="J246" i="50"/>
  <c r="I246" i="50" s="1"/>
  <c r="F276" i="50"/>
  <c r="J275" i="50"/>
  <c r="I275" i="50" s="1"/>
  <c r="F69" i="50"/>
  <c r="J68" i="50"/>
  <c r="I68" i="50" s="1"/>
  <c r="F143" i="50"/>
  <c r="J142" i="50"/>
  <c r="I142" i="50" s="1"/>
  <c r="F88" i="50"/>
  <c r="J87" i="50"/>
  <c r="I87" i="50" s="1"/>
  <c r="I40" i="50"/>
  <c r="F18" i="50"/>
  <c r="J17" i="50"/>
  <c r="I141" i="50"/>
  <c r="M12" i="50"/>
  <c r="O12" i="50" s="1"/>
  <c r="J40" i="48"/>
  <c r="F41" i="48"/>
  <c r="J18" i="48"/>
  <c r="F19" i="48"/>
  <c r="F86" i="48"/>
  <c r="J85" i="48"/>
  <c r="I85" i="48" s="1"/>
  <c r="F275" i="48"/>
  <c r="J274" i="48"/>
  <c r="I274" i="48" s="1"/>
  <c r="F246" i="48"/>
  <c r="J245" i="48"/>
  <c r="I245" i="48" s="1"/>
  <c r="F191" i="48"/>
  <c r="J190" i="48"/>
  <c r="I190" i="48" s="1"/>
  <c r="F223" i="48"/>
  <c r="J222" i="48"/>
  <c r="F119" i="48"/>
  <c r="J118" i="48"/>
  <c r="I118" i="48" s="1"/>
  <c r="F141" i="48"/>
  <c r="J140" i="48"/>
  <c r="I140" i="48" s="1"/>
  <c r="J170" i="48"/>
  <c r="F171" i="48"/>
  <c r="F67" i="48"/>
  <c r="J66" i="48"/>
  <c r="I84" i="48"/>
  <c r="F294" i="48"/>
  <c r="J293" i="48"/>
  <c r="I293" i="48" s="1"/>
  <c r="I17" i="50" l="1"/>
  <c r="I41" i="50"/>
  <c r="F19" i="50"/>
  <c r="J18" i="50"/>
  <c r="F89" i="50"/>
  <c r="J88" i="50"/>
  <c r="F144" i="50"/>
  <c r="J143" i="50"/>
  <c r="F70" i="50"/>
  <c r="J69" i="50"/>
  <c r="I69" i="50" s="1"/>
  <c r="F277" i="50"/>
  <c r="J276" i="50"/>
  <c r="I276" i="50" s="1"/>
  <c r="F248" i="50"/>
  <c r="J247" i="50"/>
  <c r="F225" i="50"/>
  <c r="J224" i="50"/>
  <c r="I224" i="50" s="1"/>
  <c r="F193" i="50"/>
  <c r="J192" i="50"/>
  <c r="I192" i="50" s="1"/>
  <c r="F121" i="50"/>
  <c r="J120" i="50"/>
  <c r="I120" i="50" s="1"/>
  <c r="F296" i="50"/>
  <c r="J295" i="50"/>
  <c r="I295" i="50" s="1"/>
  <c r="F172" i="50"/>
  <c r="J171" i="50"/>
  <c r="F43" i="50"/>
  <c r="J42" i="50"/>
  <c r="F295" i="48"/>
  <c r="J294" i="48"/>
  <c r="I294" i="48" s="1"/>
  <c r="F68" i="48"/>
  <c r="J67" i="48"/>
  <c r="I67" i="48" s="1"/>
  <c r="F142" i="48"/>
  <c r="J141" i="48"/>
  <c r="F120" i="48"/>
  <c r="J119" i="48"/>
  <c r="I119" i="48" s="1"/>
  <c r="F224" i="48"/>
  <c r="J223" i="48"/>
  <c r="I223" i="48" s="1"/>
  <c r="F192" i="48"/>
  <c r="J191" i="48"/>
  <c r="I191" i="48" s="1"/>
  <c r="F247" i="48"/>
  <c r="J246" i="48"/>
  <c r="I246" i="48" s="1"/>
  <c r="F276" i="48"/>
  <c r="J275" i="48"/>
  <c r="I275" i="48" s="1"/>
  <c r="F87" i="48"/>
  <c r="J86" i="48"/>
  <c r="I86" i="48" s="1"/>
  <c r="I18" i="48"/>
  <c r="I40" i="48"/>
  <c r="I66" i="48"/>
  <c r="F172" i="48"/>
  <c r="J171" i="48"/>
  <c r="F20" i="48"/>
  <c r="J19" i="48"/>
  <c r="F42" i="48"/>
  <c r="J41" i="48"/>
  <c r="I42" i="50" l="1"/>
  <c r="I171" i="50"/>
  <c r="M31" i="50"/>
  <c r="O31" i="50" s="1"/>
  <c r="M39" i="50"/>
  <c r="O39" i="50" s="1"/>
  <c r="I143" i="50"/>
  <c r="I88" i="50"/>
  <c r="I18" i="50"/>
  <c r="F44" i="50"/>
  <c r="J43" i="50"/>
  <c r="I43" i="50" s="1"/>
  <c r="F173" i="50"/>
  <c r="J172" i="50"/>
  <c r="I172" i="50" s="1"/>
  <c r="F297" i="50"/>
  <c r="J296" i="50"/>
  <c r="I296" i="50" s="1"/>
  <c r="F122" i="50"/>
  <c r="J121" i="50"/>
  <c r="F194" i="50"/>
  <c r="J193" i="50"/>
  <c r="I193" i="50" s="1"/>
  <c r="F226" i="50"/>
  <c r="J225" i="50"/>
  <c r="I225" i="50" s="1"/>
  <c r="F249" i="50"/>
  <c r="J248" i="50"/>
  <c r="F278" i="50"/>
  <c r="J277" i="50"/>
  <c r="I277" i="50" s="1"/>
  <c r="F71" i="50"/>
  <c r="J70" i="50"/>
  <c r="I70" i="50" s="1"/>
  <c r="F145" i="50"/>
  <c r="J144" i="50"/>
  <c r="F90" i="50"/>
  <c r="J90" i="50" s="1"/>
  <c r="J89" i="50"/>
  <c r="I89" i="50" s="1"/>
  <c r="F20" i="50"/>
  <c r="J19" i="50"/>
  <c r="F43" i="48"/>
  <c r="J42" i="48"/>
  <c r="F21" i="48"/>
  <c r="J20" i="48"/>
  <c r="F173" i="48"/>
  <c r="J172" i="48"/>
  <c r="I172" i="48" s="1"/>
  <c r="F88" i="48"/>
  <c r="J87" i="48"/>
  <c r="I87" i="48" s="1"/>
  <c r="F277" i="48"/>
  <c r="J276" i="48"/>
  <c r="I276" i="48" s="1"/>
  <c r="F248" i="48"/>
  <c r="J247" i="48"/>
  <c r="F193" i="48"/>
  <c r="J192" i="48"/>
  <c r="I192" i="48" s="1"/>
  <c r="F225" i="48"/>
  <c r="J224" i="48"/>
  <c r="I224" i="48" s="1"/>
  <c r="F121" i="48"/>
  <c r="J120" i="48"/>
  <c r="I120" i="48" s="1"/>
  <c r="F143" i="48"/>
  <c r="J142" i="48"/>
  <c r="I142" i="48" s="1"/>
  <c r="F69" i="48"/>
  <c r="J68" i="48"/>
  <c r="I68" i="48" s="1"/>
  <c r="F296" i="48"/>
  <c r="J295" i="48"/>
  <c r="I295" i="48" s="1"/>
  <c r="I41" i="48"/>
  <c r="I19" i="48"/>
  <c r="I171" i="48"/>
  <c r="M32" i="48"/>
  <c r="P32" i="48" s="1"/>
  <c r="R32" i="48" s="1"/>
  <c r="I141" i="48"/>
  <c r="M13" i="48"/>
  <c r="P13" i="48" s="1"/>
  <c r="R13" i="48" s="1"/>
  <c r="I19" i="50" l="1"/>
  <c r="M10" i="50"/>
  <c r="O10" i="50" s="1"/>
  <c r="F21" i="50"/>
  <c r="J20" i="50"/>
  <c r="I90" i="50"/>
  <c r="I91" i="50" s="1"/>
  <c r="J91" i="50"/>
  <c r="F146" i="50"/>
  <c r="J145" i="50"/>
  <c r="I145" i="50" s="1"/>
  <c r="F72" i="50"/>
  <c r="J72" i="50" s="1"/>
  <c r="J71" i="50"/>
  <c r="F279" i="50"/>
  <c r="J278" i="50"/>
  <c r="I278" i="50" s="1"/>
  <c r="F250" i="50"/>
  <c r="J249" i="50"/>
  <c r="I249" i="50" s="1"/>
  <c r="F227" i="50"/>
  <c r="J226" i="50"/>
  <c r="I226" i="50" s="1"/>
  <c r="F195" i="50"/>
  <c r="J194" i="50"/>
  <c r="I194" i="50" s="1"/>
  <c r="F123" i="50"/>
  <c r="J122" i="50"/>
  <c r="I122" i="50" s="1"/>
  <c r="F298" i="50"/>
  <c r="J297" i="50"/>
  <c r="I297" i="50" s="1"/>
  <c r="F174" i="50"/>
  <c r="J173" i="50"/>
  <c r="F45" i="50"/>
  <c r="J44" i="50"/>
  <c r="I44" i="50" s="1"/>
  <c r="I144" i="50"/>
  <c r="I248" i="50"/>
  <c r="M16" i="50"/>
  <c r="O16" i="50" s="1"/>
  <c r="I121" i="50"/>
  <c r="M36" i="50"/>
  <c r="O36" i="50" s="1"/>
  <c r="F297" i="48"/>
  <c r="J296" i="48"/>
  <c r="I296" i="48" s="1"/>
  <c r="F70" i="48"/>
  <c r="J69" i="48"/>
  <c r="I69" i="48" s="1"/>
  <c r="F144" i="48"/>
  <c r="J143" i="48"/>
  <c r="F122" i="48"/>
  <c r="J121" i="48"/>
  <c r="F226" i="48"/>
  <c r="J225" i="48"/>
  <c r="I225" i="48" s="1"/>
  <c r="F194" i="48"/>
  <c r="J193" i="48"/>
  <c r="I193" i="48" s="1"/>
  <c r="F249" i="48"/>
  <c r="J248" i="48"/>
  <c r="F278" i="48"/>
  <c r="J277" i="48"/>
  <c r="I277" i="48" s="1"/>
  <c r="F89" i="48"/>
  <c r="J88" i="48"/>
  <c r="F174" i="48"/>
  <c r="J173" i="48"/>
  <c r="I173" i="48" s="1"/>
  <c r="J21" i="48"/>
  <c r="F22" i="48"/>
  <c r="F44" i="48"/>
  <c r="J43" i="48"/>
  <c r="I20" i="48"/>
  <c r="M11" i="48"/>
  <c r="P11" i="48" s="1"/>
  <c r="R11" i="48" s="1"/>
  <c r="I42" i="48"/>
  <c r="I173" i="50" l="1"/>
  <c r="M25" i="50"/>
  <c r="O25" i="50" s="1"/>
  <c r="I20" i="50"/>
  <c r="M11" i="50"/>
  <c r="O11" i="50" s="1"/>
  <c r="F46" i="50"/>
  <c r="J45" i="50"/>
  <c r="I45" i="50" s="1"/>
  <c r="F175" i="50"/>
  <c r="J174" i="50"/>
  <c r="I174" i="50" s="1"/>
  <c r="F299" i="50"/>
  <c r="J298" i="50"/>
  <c r="I298" i="50" s="1"/>
  <c r="F124" i="50"/>
  <c r="J123" i="50"/>
  <c r="F196" i="50"/>
  <c r="J195" i="50"/>
  <c r="I195" i="50" s="1"/>
  <c r="F228" i="50"/>
  <c r="J227" i="50"/>
  <c r="I227" i="50" s="1"/>
  <c r="F251" i="50"/>
  <c r="J250" i="50"/>
  <c r="I250" i="50" s="1"/>
  <c r="F280" i="50"/>
  <c r="J280" i="50" s="1"/>
  <c r="J279" i="50"/>
  <c r="I72" i="50"/>
  <c r="I73" i="50" s="1"/>
  <c r="J73" i="50"/>
  <c r="F147" i="50"/>
  <c r="J146" i="50"/>
  <c r="F22" i="50"/>
  <c r="J21" i="50"/>
  <c r="F45" i="48"/>
  <c r="J44" i="48"/>
  <c r="I21" i="48"/>
  <c r="M12" i="48"/>
  <c r="P12" i="48" s="1"/>
  <c r="R12" i="48" s="1"/>
  <c r="F175" i="48"/>
  <c r="J174" i="48"/>
  <c r="I174" i="48" s="1"/>
  <c r="F90" i="48"/>
  <c r="J90" i="48" s="1"/>
  <c r="J89" i="48"/>
  <c r="I89" i="48" s="1"/>
  <c r="F279" i="48"/>
  <c r="J278" i="48"/>
  <c r="I278" i="48" s="1"/>
  <c r="F250" i="48"/>
  <c r="J249" i="48"/>
  <c r="I249" i="48" s="1"/>
  <c r="F195" i="48"/>
  <c r="J194" i="48"/>
  <c r="I194" i="48" s="1"/>
  <c r="F227" i="48"/>
  <c r="J226" i="48"/>
  <c r="I226" i="48" s="1"/>
  <c r="F123" i="48"/>
  <c r="J122" i="48"/>
  <c r="I122" i="48" s="1"/>
  <c r="F145" i="48"/>
  <c r="J144" i="48"/>
  <c r="F71" i="48"/>
  <c r="J70" i="48"/>
  <c r="I70" i="48" s="1"/>
  <c r="F298" i="48"/>
  <c r="J297" i="48"/>
  <c r="I297" i="48" s="1"/>
  <c r="I43" i="48"/>
  <c r="M26" i="48"/>
  <c r="P26" i="48" s="1"/>
  <c r="R26" i="48" s="1"/>
  <c r="F23" i="48"/>
  <c r="J22" i="48"/>
  <c r="I88" i="48"/>
  <c r="I248" i="48"/>
  <c r="M17" i="48"/>
  <c r="P17" i="48" s="1"/>
  <c r="R17" i="48" s="1"/>
  <c r="R46" i="48" s="1"/>
  <c r="I121" i="48"/>
  <c r="I143" i="48"/>
  <c r="M40" i="48"/>
  <c r="P40" i="48" s="1"/>
  <c r="R40" i="48" s="1"/>
  <c r="M37" i="48" l="1"/>
  <c r="P37" i="48" s="1"/>
  <c r="R37" i="48" s="1"/>
  <c r="F23" i="50"/>
  <c r="J22" i="50"/>
  <c r="F148" i="50"/>
  <c r="J147" i="50"/>
  <c r="I147" i="50" s="1"/>
  <c r="I280" i="50"/>
  <c r="I281" i="50" s="1"/>
  <c r="J281" i="50"/>
  <c r="F252" i="50"/>
  <c r="J251" i="50"/>
  <c r="F229" i="50"/>
  <c r="J228" i="50"/>
  <c r="I228" i="50" s="1"/>
  <c r="F197" i="50"/>
  <c r="J196" i="50"/>
  <c r="I196" i="50" s="1"/>
  <c r="F125" i="50"/>
  <c r="J124" i="50"/>
  <c r="I124" i="50" s="1"/>
  <c r="F300" i="50"/>
  <c r="J299" i="50"/>
  <c r="I299" i="50" s="1"/>
  <c r="F176" i="50"/>
  <c r="J175" i="50"/>
  <c r="F47" i="50"/>
  <c r="J46" i="50"/>
  <c r="I46" i="50" s="1"/>
  <c r="I21" i="50"/>
  <c r="M17" i="50"/>
  <c r="O17" i="50" s="1"/>
  <c r="I146" i="50"/>
  <c r="I123" i="50"/>
  <c r="J23" i="48"/>
  <c r="F24" i="48"/>
  <c r="F299" i="48"/>
  <c r="J298" i="48"/>
  <c r="I298" i="48" s="1"/>
  <c r="F72" i="48"/>
  <c r="J72" i="48" s="1"/>
  <c r="J71" i="48"/>
  <c r="F146" i="48"/>
  <c r="J145" i="48"/>
  <c r="I145" i="48" s="1"/>
  <c r="F124" i="48"/>
  <c r="J123" i="48"/>
  <c r="F228" i="48"/>
  <c r="J227" i="48"/>
  <c r="I227" i="48" s="1"/>
  <c r="F196" i="48"/>
  <c r="J195" i="48"/>
  <c r="I195" i="48" s="1"/>
  <c r="F251" i="48"/>
  <c r="J250" i="48"/>
  <c r="I250" i="48" s="1"/>
  <c r="F280" i="48"/>
  <c r="J280" i="48" s="1"/>
  <c r="J279" i="48"/>
  <c r="I90" i="48"/>
  <c r="I91" i="48" s="1"/>
  <c r="J91" i="48"/>
  <c r="F176" i="48"/>
  <c r="J175" i="48"/>
  <c r="F46" i="48"/>
  <c r="J45" i="48"/>
  <c r="I45" i="48" s="1"/>
  <c r="I22" i="48"/>
  <c r="M18" i="48"/>
  <c r="P18" i="48" s="1"/>
  <c r="R18" i="48" s="1"/>
  <c r="I144" i="48"/>
  <c r="I44" i="48"/>
  <c r="F48" i="50" l="1"/>
  <c r="J47" i="50"/>
  <c r="F177" i="50"/>
  <c r="J177" i="50" s="1"/>
  <c r="J176" i="50"/>
  <c r="I176" i="50" s="1"/>
  <c r="F301" i="50"/>
  <c r="J300" i="50"/>
  <c r="I300" i="50" s="1"/>
  <c r="F126" i="50"/>
  <c r="J125" i="50"/>
  <c r="I125" i="50" s="1"/>
  <c r="F198" i="50"/>
  <c r="J197" i="50"/>
  <c r="I197" i="50" s="1"/>
  <c r="F230" i="50"/>
  <c r="J229" i="50"/>
  <c r="I229" i="50" s="1"/>
  <c r="F253" i="50"/>
  <c r="J252" i="50"/>
  <c r="F149" i="50"/>
  <c r="J148" i="50"/>
  <c r="I148" i="50" s="1"/>
  <c r="F24" i="50"/>
  <c r="J23" i="50"/>
  <c r="I175" i="50"/>
  <c r="I251" i="50"/>
  <c r="M24" i="50"/>
  <c r="O24" i="50" s="1"/>
  <c r="I22" i="50"/>
  <c r="M18" i="50"/>
  <c r="O18" i="50" s="1"/>
  <c r="F47" i="48"/>
  <c r="J46" i="48"/>
  <c r="I46" i="48" s="1"/>
  <c r="F177" i="48"/>
  <c r="J177" i="48" s="1"/>
  <c r="J176" i="48"/>
  <c r="I176" i="48" s="1"/>
  <c r="I280" i="48"/>
  <c r="I281" i="48" s="1"/>
  <c r="J281" i="48"/>
  <c r="F252" i="48"/>
  <c r="J251" i="48"/>
  <c r="F197" i="48"/>
  <c r="J196" i="48"/>
  <c r="I196" i="48" s="1"/>
  <c r="F229" i="48"/>
  <c r="J228" i="48"/>
  <c r="I228" i="48" s="1"/>
  <c r="F125" i="48"/>
  <c r="J124" i="48"/>
  <c r="I124" i="48" s="1"/>
  <c r="F147" i="48"/>
  <c r="J146" i="48"/>
  <c r="I72" i="48"/>
  <c r="I73" i="48" s="1"/>
  <c r="J73" i="48"/>
  <c r="F300" i="48"/>
  <c r="J299" i="48"/>
  <c r="I299" i="48" s="1"/>
  <c r="I23" i="48"/>
  <c r="I175" i="48"/>
  <c r="I123" i="48"/>
  <c r="F25" i="48"/>
  <c r="J24" i="48"/>
  <c r="F25" i="50" l="1"/>
  <c r="J24" i="50"/>
  <c r="F150" i="50"/>
  <c r="J149" i="50"/>
  <c r="I149" i="50" s="1"/>
  <c r="F254" i="50"/>
  <c r="J253" i="50"/>
  <c r="F231" i="50"/>
  <c r="J230" i="50"/>
  <c r="I230" i="50" s="1"/>
  <c r="F199" i="50"/>
  <c r="J198" i="50"/>
  <c r="F127" i="50"/>
  <c r="J127" i="50" s="1"/>
  <c r="J126" i="50"/>
  <c r="F302" i="50"/>
  <c r="J301" i="50"/>
  <c r="I177" i="50"/>
  <c r="I178" i="50" s="1"/>
  <c r="J178" i="50"/>
  <c r="F49" i="50"/>
  <c r="J49" i="50" s="1"/>
  <c r="J48" i="50"/>
  <c r="I48" i="50" s="1"/>
  <c r="I23" i="50"/>
  <c r="M14" i="50"/>
  <c r="O14" i="50" s="1"/>
  <c r="I252" i="50"/>
  <c r="M21" i="50"/>
  <c r="O21" i="50" s="1"/>
  <c r="J25" i="48"/>
  <c r="F26" i="48"/>
  <c r="F301" i="48"/>
  <c r="J300" i="48"/>
  <c r="I300" i="48" s="1"/>
  <c r="F148" i="48"/>
  <c r="J147" i="48"/>
  <c r="F126" i="48"/>
  <c r="J125" i="48"/>
  <c r="I125" i="48" s="1"/>
  <c r="F230" i="48"/>
  <c r="J229" i="48"/>
  <c r="I229" i="48" s="1"/>
  <c r="F198" i="48"/>
  <c r="J197" i="48"/>
  <c r="I197" i="48" s="1"/>
  <c r="F253" i="48"/>
  <c r="J252" i="48"/>
  <c r="I177" i="48"/>
  <c r="I178" i="48" s="1"/>
  <c r="J178" i="48"/>
  <c r="F48" i="48"/>
  <c r="J47" i="48"/>
  <c r="I47" i="48" s="1"/>
  <c r="I24" i="48"/>
  <c r="I146" i="48"/>
  <c r="I251" i="48"/>
  <c r="M25" i="48"/>
  <c r="P25" i="48" s="1"/>
  <c r="R25" i="48" s="1"/>
  <c r="F303" i="50" l="1"/>
  <c r="J302" i="50"/>
  <c r="I302" i="50" s="1"/>
  <c r="I127" i="50"/>
  <c r="I128" i="50" s="1"/>
  <c r="J128" i="50"/>
  <c r="F200" i="50"/>
  <c r="J199" i="50"/>
  <c r="I199" i="50" s="1"/>
  <c r="F232" i="50"/>
  <c r="J232" i="50" s="1"/>
  <c r="J231" i="50"/>
  <c r="F255" i="50"/>
  <c r="J254" i="50"/>
  <c r="F151" i="50"/>
  <c r="J151" i="50" s="1"/>
  <c r="J150" i="50"/>
  <c r="F26" i="50"/>
  <c r="J25" i="50"/>
  <c r="I49" i="50"/>
  <c r="I50" i="50" s="1"/>
  <c r="M26" i="50"/>
  <c r="O26" i="50" s="1"/>
  <c r="J50" i="50"/>
  <c r="I253" i="50"/>
  <c r="M9" i="50"/>
  <c r="I24" i="50"/>
  <c r="M15" i="50"/>
  <c r="O15" i="50" s="1"/>
  <c r="F254" i="48"/>
  <c r="J253" i="48"/>
  <c r="F199" i="48"/>
  <c r="J198" i="48"/>
  <c r="F231" i="48"/>
  <c r="J230" i="48"/>
  <c r="I230" i="48" s="1"/>
  <c r="F127" i="48"/>
  <c r="J127" i="48" s="1"/>
  <c r="J126" i="48"/>
  <c r="F149" i="48"/>
  <c r="J148" i="48"/>
  <c r="F302" i="48"/>
  <c r="J301" i="48"/>
  <c r="I25" i="48"/>
  <c r="J48" i="48"/>
  <c r="F49" i="48"/>
  <c r="I252" i="48"/>
  <c r="M22" i="48"/>
  <c r="P22" i="48" s="1"/>
  <c r="R22" i="48" s="1"/>
  <c r="I147" i="48"/>
  <c r="M19" i="48"/>
  <c r="P19" i="48" s="1"/>
  <c r="R19" i="48" s="1"/>
  <c r="J26" i="48"/>
  <c r="F27" i="48"/>
  <c r="O9" i="50" l="1"/>
  <c r="F27" i="50"/>
  <c r="J27" i="50" s="1"/>
  <c r="J26" i="50"/>
  <c r="I151" i="50"/>
  <c r="I152" i="50" s="1"/>
  <c r="J152" i="50"/>
  <c r="F256" i="50"/>
  <c r="J255" i="50"/>
  <c r="I232" i="50"/>
  <c r="I233" i="50" s="1"/>
  <c r="J233" i="50"/>
  <c r="F201" i="50"/>
  <c r="J201" i="50" s="1"/>
  <c r="J200" i="50"/>
  <c r="F304" i="50"/>
  <c r="J304" i="50" s="1"/>
  <c r="J303" i="50"/>
  <c r="I303" i="50" s="1"/>
  <c r="I254" i="50"/>
  <c r="M13" i="50"/>
  <c r="O13" i="50" s="1"/>
  <c r="F303" i="48"/>
  <c r="J302" i="48"/>
  <c r="I302" i="48" s="1"/>
  <c r="F150" i="48"/>
  <c r="J149" i="48"/>
  <c r="I127" i="48"/>
  <c r="I128" i="48" s="1"/>
  <c r="J128" i="48"/>
  <c r="F232" i="48"/>
  <c r="J232" i="48" s="1"/>
  <c r="J231" i="48"/>
  <c r="F200" i="48"/>
  <c r="J199" i="48"/>
  <c r="I199" i="48" s="1"/>
  <c r="F255" i="48"/>
  <c r="J254" i="48"/>
  <c r="F28" i="48"/>
  <c r="J28" i="48" s="1"/>
  <c r="J27" i="48"/>
  <c r="J49" i="48"/>
  <c r="I49" i="48" s="1"/>
  <c r="F50" i="48"/>
  <c r="J50" i="48" s="1"/>
  <c r="I148" i="48"/>
  <c r="M15" i="48"/>
  <c r="P15" i="48" s="1"/>
  <c r="R15" i="48" s="1"/>
  <c r="I253" i="48"/>
  <c r="M10" i="48"/>
  <c r="I304" i="50" l="1"/>
  <c r="I305" i="50" s="1"/>
  <c r="J305" i="50"/>
  <c r="I201" i="50"/>
  <c r="J202" i="50"/>
  <c r="M34" i="50"/>
  <c r="O34" i="50" s="1"/>
  <c r="F257" i="50"/>
  <c r="J256" i="50"/>
  <c r="M20" i="50"/>
  <c r="O20" i="50" s="1"/>
  <c r="I27" i="50"/>
  <c r="J28" i="50"/>
  <c r="I200" i="50"/>
  <c r="I255" i="50"/>
  <c r="M23" i="50"/>
  <c r="O23" i="50" s="1"/>
  <c r="I26" i="50"/>
  <c r="P10" i="48"/>
  <c r="I28" i="48"/>
  <c r="J29" i="48"/>
  <c r="F256" i="48"/>
  <c r="J255" i="48"/>
  <c r="F201" i="48"/>
  <c r="J201" i="48" s="1"/>
  <c r="J200" i="48"/>
  <c r="I232" i="48"/>
  <c r="I233" i="48" s="1"/>
  <c r="J233" i="48"/>
  <c r="F151" i="48"/>
  <c r="J151" i="48" s="1"/>
  <c r="J150" i="48"/>
  <c r="F304" i="48"/>
  <c r="J304" i="48" s="1"/>
  <c r="J303" i="48"/>
  <c r="I303" i="48" s="1"/>
  <c r="I50" i="48"/>
  <c r="I51" i="48" s="1"/>
  <c r="M27" i="48"/>
  <c r="P27" i="48" s="1"/>
  <c r="R27" i="48" s="1"/>
  <c r="J51" i="48"/>
  <c r="I27" i="48"/>
  <c r="I254" i="48"/>
  <c r="M14" i="48"/>
  <c r="P14" i="48" s="1"/>
  <c r="R14" i="48" s="1"/>
  <c r="I149" i="48"/>
  <c r="M16" i="48"/>
  <c r="P16" i="48" s="1"/>
  <c r="R16" i="48" s="1"/>
  <c r="I256" i="50" l="1"/>
  <c r="M32" i="50"/>
  <c r="O32" i="50" s="1"/>
  <c r="I28" i="50"/>
  <c r="I202" i="50"/>
  <c r="F258" i="50"/>
  <c r="J258" i="50" s="1"/>
  <c r="J257" i="50"/>
  <c r="F257" i="48"/>
  <c r="J256" i="48"/>
  <c r="I200" i="48"/>
  <c r="I255" i="48"/>
  <c r="M24" i="48"/>
  <c r="P24" i="48" s="1"/>
  <c r="R24" i="48" s="1"/>
  <c r="R10" i="48"/>
  <c r="I29" i="48"/>
  <c r="I304" i="48"/>
  <c r="I305" i="48" s="1"/>
  <c r="J305" i="48"/>
  <c r="I151" i="48"/>
  <c r="I152" i="48" s="1"/>
  <c r="J152" i="48"/>
  <c r="I201" i="48"/>
  <c r="I202" i="48" s="1"/>
  <c r="J202" i="48"/>
  <c r="M35" i="48"/>
  <c r="P35" i="48" s="1"/>
  <c r="R35" i="48" s="1"/>
  <c r="M21" i="48"/>
  <c r="P21" i="48" s="1"/>
  <c r="R21" i="48" s="1"/>
  <c r="I258" i="50" l="1"/>
  <c r="J259" i="50"/>
  <c r="J306" i="50" s="1"/>
  <c r="M33" i="50"/>
  <c r="O33" i="50" s="1"/>
  <c r="I257" i="50"/>
  <c r="M19" i="50"/>
  <c r="F258" i="48"/>
  <c r="J258" i="48" s="1"/>
  <c r="J257" i="48"/>
  <c r="I256" i="48"/>
  <c r="M33" i="48"/>
  <c r="P33" i="48" s="1"/>
  <c r="R33" i="48" s="1"/>
  <c r="O19" i="50" l="1"/>
  <c r="M40" i="50"/>
  <c r="O40" i="50"/>
  <c r="I259" i="50"/>
  <c r="I306" i="50" s="1"/>
  <c r="I258" i="48"/>
  <c r="J259" i="48"/>
  <c r="J306" i="48" s="1"/>
  <c r="M34" i="48"/>
  <c r="I257" i="48"/>
  <c r="M20" i="48"/>
  <c r="P20" i="48" s="1"/>
  <c r="R20" i="48" l="1"/>
  <c r="P34" i="48"/>
  <c r="R34" i="48" s="1"/>
  <c r="M41" i="48"/>
  <c r="I259" i="48"/>
  <c r="I306" i="48" s="1"/>
  <c r="R41" i="48" l="1"/>
  <c r="R47" i="48" s="1"/>
  <c r="P41" i="48"/>
  <c r="G304" i="45"/>
  <c r="H304" i="45" s="1"/>
  <c r="G303" i="45"/>
  <c r="H303" i="45" s="1"/>
  <c r="G302" i="45"/>
  <c r="H302" i="45" s="1"/>
  <c r="G300" i="45"/>
  <c r="H300" i="45" s="1"/>
  <c r="G299" i="45"/>
  <c r="H299" i="45" s="1"/>
  <c r="G298" i="45"/>
  <c r="H298" i="45" s="1"/>
  <c r="G297" i="45"/>
  <c r="H297" i="45" s="1"/>
  <c r="G296" i="45"/>
  <c r="H296" i="45" s="1"/>
  <c r="G295" i="45"/>
  <c r="H295" i="45" s="1"/>
  <c r="G294" i="45"/>
  <c r="H294" i="45" s="1"/>
  <c r="G293" i="45"/>
  <c r="G291" i="45"/>
  <c r="H291" i="45" s="1"/>
  <c r="G290" i="45"/>
  <c r="H290" i="45" s="1"/>
  <c r="G289" i="45"/>
  <c r="H289" i="45" s="1"/>
  <c r="G288" i="45"/>
  <c r="H288" i="45" s="1"/>
  <c r="G287" i="45"/>
  <c r="H287" i="45" s="1"/>
  <c r="G286" i="45"/>
  <c r="H286" i="45" s="1"/>
  <c r="G285" i="45"/>
  <c r="H285" i="45" s="1"/>
  <c r="G284" i="45"/>
  <c r="H284" i="45" s="1"/>
  <c r="G283" i="45"/>
  <c r="H283" i="45" s="1"/>
  <c r="B283" i="45"/>
  <c r="B284" i="45" s="1"/>
  <c r="B285" i="45" s="1"/>
  <c r="B286" i="45" s="1"/>
  <c r="B287" i="45" s="1"/>
  <c r="B288" i="45" s="1"/>
  <c r="B289" i="45" s="1"/>
  <c r="B290" i="45" s="1"/>
  <c r="B291" i="45" s="1"/>
  <c r="B292" i="45" s="1"/>
  <c r="B293" i="45" s="1"/>
  <c r="B294" i="45" s="1"/>
  <c r="B295" i="45" s="1"/>
  <c r="B296" i="45" s="1"/>
  <c r="B297" i="45" s="1"/>
  <c r="B298" i="45" s="1"/>
  <c r="B299" i="45" s="1"/>
  <c r="B300" i="45" s="1"/>
  <c r="B301" i="45" s="1"/>
  <c r="B302" i="45" s="1"/>
  <c r="B303" i="45" s="1"/>
  <c r="B304" i="45" s="1"/>
  <c r="G282" i="45"/>
  <c r="H282" i="45" s="1"/>
  <c r="F282" i="45"/>
  <c r="F283" i="45" s="1"/>
  <c r="G280" i="45"/>
  <c r="H280" i="45" s="1"/>
  <c r="G278" i="45"/>
  <c r="H278" i="45" s="1"/>
  <c r="G277" i="45"/>
  <c r="H277" i="45" s="1"/>
  <c r="G276" i="45"/>
  <c r="H276" i="45" s="1"/>
  <c r="G275" i="45"/>
  <c r="H275" i="45" s="1"/>
  <c r="G274" i="45"/>
  <c r="H274" i="45" s="1"/>
  <c r="G272" i="45"/>
  <c r="H272" i="45" s="1"/>
  <c r="G271" i="45"/>
  <c r="H271" i="45" s="1"/>
  <c r="G270" i="45"/>
  <c r="H270" i="45" s="1"/>
  <c r="G269" i="45"/>
  <c r="G268" i="45"/>
  <c r="H268" i="45" s="1"/>
  <c r="G267" i="45"/>
  <c r="H267" i="45" s="1"/>
  <c r="G266" i="45"/>
  <c r="H266" i="45" s="1"/>
  <c r="G265" i="45"/>
  <c r="H265" i="45" s="1"/>
  <c r="G264" i="45"/>
  <c r="H264" i="45" s="1"/>
  <c r="B264" i="45"/>
  <c r="B265" i="45" s="1"/>
  <c r="B266" i="45" s="1"/>
  <c r="B267" i="45" s="1"/>
  <c r="B268" i="45" s="1"/>
  <c r="B269" i="45" s="1"/>
  <c r="B270" i="45" s="1"/>
  <c r="B271" i="45" s="1"/>
  <c r="B272" i="45" s="1"/>
  <c r="B273" i="45" s="1"/>
  <c r="B274" i="45" s="1"/>
  <c r="B275" i="45" s="1"/>
  <c r="B276" i="45" s="1"/>
  <c r="B277" i="45" s="1"/>
  <c r="B278" i="45" s="1"/>
  <c r="B279" i="45" s="1"/>
  <c r="B280" i="45" s="1"/>
  <c r="G263" i="45"/>
  <c r="H263" i="45" s="1"/>
  <c r="F263" i="45"/>
  <c r="F264" i="45" s="1"/>
  <c r="G258" i="45"/>
  <c r="H258" i="45" s="1"/>
  <c r="G257" i="45"/>
  <c r="H257" i="45" s="1"/>
  <c r="G256" i="45"/>
  <c r="H256" i="45" s="1"/>
  <c r="G255" i="45"/>
  <c r="H255" i="45" s="1"/>
  <c r="G254" i="45"/>
  <c r="H254" i="45" s="1"/>
  <c r="G253" i="45"/>
  <c r="H253" i="45" s="1"/>
  <c r="H252" i="45"/>
  <c r="G252" i="45"/>
  <c r="G251" i="45"/>
  <c r="H251" i="45" s="1"/>
  <c r="G250" i="45"/>
  <c r="H250" i="45" s="1"/>
  <c r="G249" i="45"/>
  <c r="H249" i="45" s="1"/>
  <c r="G248" i="45"/>
  <c r="G246" i="45"/>
  <c r="H246" i="45" s="1"/>
  <c r="G245" i="45"/>
  <c r="H245" i="45" s="1"/>
  <c r="G244" i="45"/>
  <c r="H244" i="45" s="1"/>
  <c r="G243" i="45"/>
  <c r="H243" i="45" s="1"/>
  <c r="G242" i="45"/>
  <c r="H242" i="45" s="1"/>
  <c r="G241" i="45"/>
  <c r="H241" i="45" s="1"/>
  <c r="G240" i="45"/>
  <c r="H240" i="45" s="1"/>
  <c r="G239" i="45"/>
  <c r="H239" i="45" s="1"/>
  <c r="G238" i="45"/>
  <c r="H238" i="45" s="1"/>
  <c r="G237" i="45"/>
  <c r="H237" i="45" s="1"/>
  <c r="G236" i="45"/>
  <c r="H236" i="45" s="1"/>
  <c r="G235" i="45"/>
  <c r="H235" i="45" s="1"/>
  <c r="B235" i="45"/>
  <c r="B236" i="45" s="1"/>
  <c r="B237" i="45" s="1"/>
  <c r="B238" i="45" s="1"/>
  <c r="B239" i="45" s="1"/>
  <c r="B240" i="45" s="1"/>
  <c r="B241" i="45" s="1"/>
  <c r="B242" i="45" s="1"/>
  <c r="B243" i="45" s="1"/>
  <c r="B244" i="45" s="1"/>
  <c r="B245" i="45" s="1"/>
  <c r="B246" i="45" s="1"/>
  <c r="B247" i="45" s="1"/>
  <c r="B248" i="45" s="1"/>
  <c r="B249" i="45" s="1"/>
  <c r="B250" i="45" s="1"/>
  <c r="B251" i="45" s="1"/>
  <c r="B252" i="45" s="1"/>
  <c r="B253" i="45" s="1"/>
  <c r="B254" i="45" s="1"/>
  <c r="B255" i="45" s="1"/>
  <c r="B256" i="45" s="1"/>
  <c r="B257" i="45" s="1"/>
  <c r="B258" i="45" s="1"/>
  <c r="G234" i="45"/>
  <c r="H234" i="45" s="1"/>
  <c r="F234" i="45"/>
  <c r="F235" i="45" s="1"/>
  <c r="G232" i="45"/>
  <c r="H232" i="45" s="1"/>
  <c r="G230" i="45"/>
  <c r="H230" i="45" s="1"/>
  <c r="G229" i="45"/>
  <c r="H229" i="45" s="1"/>
  <c r="G228" i="45"/>
  <c r="H228" i="45" s="1"/>
  <c r="G227" i="45"/>
  <c r="H227" i="45" s="1"/>
  <c r="G226" i="45"/>
  <c r="H226" i="45" s="1"/>
  <c r="G225" i="45"/>
  <c r="H225" i="45" s="1"/>
  <c r="G224" i="45"/>
  <c r="H224" i="45" s="1"/>
  <c r="G223" i="45"/>
  <c r="H223" i="45" s="1"/>
  <c r="G221" i="45"/>
  <c r="H221" i="45" s="1"/>
  <c r="H220" i="45"/>
  <c r="G220" i="45"/>
  <c r="G219" i="45"/>
  <c r="H219" i="45" s="1"/>
  <c r="G218" i="45"/>
  <c r="H218" i="45" s="1"/>
  <c r="G217" i="45"/>
  <c r="H217" i="45" s="1"/>
  <c r="G216" i="45"/>
  <c r="H216" i="45" s="1"/>
  <c r="G215" i="45"/>
  <c r="G214" i="45"/>
  <c r="H214" i="45" s="1"/>
  <c r="G213" i="45"/>
  <c r="H213" i="45" s="1"/>
  <c r="G212" i="45"/>
  <c r="H212" i="45" s="1"/>
  <c r="B212" i="45"/>
  <c r="B213" i="45" s="1"/>
  <c r="B214" i="45" s="1"/>
  <c r="B215" i="45" s="1"/>
  <c r="B216" i="45" s="1"/>
  <c r="B217" i="45" s="1"/>
  <c r="B218" i="45" s="1"/>
  <c r="B219" i="45" s="1"/>
  <c r="B220" i="45" s="1"/>
  <c r="B221" i="45" s="1"/>
  <c r="B222" i="45" s="1"/>
  <c r="B223" i="45" s="1"/>
  <c r="B224" i="45" s="1"/>
  <c r="B225" i="45" s="1"/>
  <c r="B226" i="45" s="1"/>
  <c r="B227" i="45" s="1"/>
  <c r="B228" i="45" s="1"/>
  <c r="B229" i="45" s="1"/>
  <c r="B230" i="45" s="1"/>
  <c r="B231" i="45" s="1"/>
  <c r="B232" i="45" s="1"/>
  <c r="G211" i="45"/>
  <c r="H211" i="45" s="1"/>
  <c r="F211" i="45"/>
  <c r="F212" i="45" s="1"/>
  <c r="G201" i="45"/>
  <c r="H201" i="45" s="1"/>
  <c r="G200" i="45"/>
  <c r="H200" i="45" s="1"/>
  <c r="G199" i="45"/>
  <c r="H199" i="45" s="1"/>
  <c r="G197" i="45"/>
  <c r="H197" i="45" s="1"/>
  <c r="G196" i="45"/>
  <c r="H196" i="45" s="1"/>
  <c r="H195" i="45"/>
  <c r="G195" i="45"/>
  <c r="G194" i="45"/>
  <c r="H194" i="45" s="1"/>
  <c r="G193" i="45"/>
  <c r="H193" i="45" s="1"/>
  <c r="G192" i="45"/>
  <c r="H192" i="45" s="1"/>
  <c r="G191" i="45"/>
  <c r="H191" i="45" s="1"/>
  <c r="G190" i="45"/>
  <c r="G188" i="45"/>
  <c r="H188" i="45" s="1"/>
  <c r="G187" i="45"/>
  <c r="H187" i="45" s="1"/>
  <c r="G186" i="45"/>
  <c r="H186" i="45" s="1"/>
  <c r="G185" i="45"/>
  <c r="H185" i="45" s="1"/>
  <c r="G184" i="45"/>
  <c r="H184" i="45" s="1"/>
  <c r="G183" i="45"/>
  <c r="H183" i="45" s="1"/>
  <c r="G182" i="45"/>
  <c r="H182" i="45" s="1"/>
  <c r="G181" i="45"/>
  <c r="H181" i="45" s="1"/>
  <c r="G180" i="45"/>
  <c r="H180" i="45" s="1"/>
  <c r="B180" i="45"/>
  <c r="B181" i="45" s="1"/>
  <c r="B182" i="45" s="1"/>
  <c r="B183" i="45" s="1"/>
  <c r="B184" i="45" s="1"/>
  <c r="B185" i="45" s="1"/>
  <c r="B186" i="45" s="1"/>
  <c r="B187" i="45" s="1"/>
  <c r="B188" i="45" s="1"/>
  <c r="B189" i="45" s="1"/>
  <c r="B190" i="45" s="1"/>
  <c r="B191" i="45" s="1"/>
  <c r="B192" i="45" s="1"/>
  <c r="B193" i="45" s="1"/>
  <c r="B194" i="45" s="1"/>
  <c r="B195" i="45" s="1"/>
  <c r="B196" i="45" s="1"/>
  <c r="B197" i="45" s="1"/>
  <c r="B198" i="45" s="1"/>
  <c r="B199" i="45" s="1"/>
  <c r="B200" i="45" s="1"/>
  <c r="B201" i="45" s="1"/>
  <c r="G179" i="45"/>
  <c r="H179" i="45" s="1"/>
  <c r="F179" i="45"/>
  <c r="F180" i="45" s="1"/>
  <c r="G177" i="45"/>
  <c r="H177" i="45" s="1"/>
  <c r="G176" i="45"/>
  <c r="H176" i="45" s="1"/>
  <c r="G175" i="45"/>
  <c r="H175" i="45" s="1"/>
  <c r="G174" i="45"/>
  <c r="H174" i="45" s="1"/>
  <c r="G173" i="45"/>
  <c r="H173" i="45" s="1"/>
  <c r="G172" i="45"/>
  <c r="H172" i="45" s="1"/>
  <c r="G171" i="45"/>
  <c r="G169" i="45"/>
  <c r="H169" i="45" s="1"/>
  <c r="G168" i="45"/>
  <c r="H168" i="45" s="1"/>
  <c r="G167" i="45"/>
  <c r="H167" i="45" s="1"/>
  <c r="G166" i="45"/>
  <c r="H166" i="45" s="1"/>
  <c r="G165" i="45"/>
  <c r="H165" i="45" s="1"/>
  <c r="G164" i="45"/>
  <c r="H164" i="45" s="1"/>
  <c r="G163" i="45"/>
  <c r="H163" i="45" s="1"/>
  <c r="G162" i="45"/>
  <c r="H162" i="45" s="1"/>
  <c r="G161" i="45"/>
  <c r="H161" i="45" s="1"/>
  <c r="G160" i="45"/>
  <c r="H160" i="45" s="1"/>
  <c r="B160" i="45"/>
  <c r="B161" i="45" s="1"/>
  <c r="B162" i="45" s="1"/>
  <c r="B163" i="45" s="1"/>
  <c r="B164" i="45" s="1"/>
  <c r="B165" i="45" s="1"/>
  <c r="B166" i="45" s="1"/>
  <c r="B167" i="45" s="1"/>
  <c r="B168" i="45" s="1"/>
  <c r="B169" i="45" s="1"/>
  <c r="B170" i="45" s="1"/>
  <c r="B171" i="45" s="1"/>
  <c r="B172" i="45" s="1"/>
  <c r="B173" i="45" s="1"/>
  <c r="B174" i="45" s="1"/>
  <c r="B175" i="45" s="1"/>
  <c r="B176" i="45" s="1"/>
  <c r="B177" i="45" s="1"/>
  <c r="G159" i="45"/>
  <c r="H159" i="45" s="1"/>
  <c r="F159" i="45"/>
  <c r="F160" i="45" s="1"/>
  <c r="G151" i="45"/>
  <c r="H151" i="45" s="1"/>
  <c r="G149" i="45"/>
  <c r="H149" i="45" s="1"/>
  <c r="G148" i="45"/>
  <c r="H148" i="45" s="1"/>
  <c r="G147" i="45"/>
  <c r="H147" i="45" s="1"/>
  <c r="G146" i="45"/>
  <c r="H146" i="45" s="1"/>
  <c r="G145" i="45"/>
  <c r="H145" i="45" s="1"/>
  <c r="G144" i="45"/>
  <c r="H144" i="45" s="1"/>
  <c r="G143" i="45"/>
  <c r="H143" i="45" s="1"/>
  <c r="G142" i="45"/>
  <c r="H142" i="45" s="1"/>
  <c r="G141" i="45"/>
  <c r="H141" i="45" s="1"/>
  <c r="G140" i="45"/>
  <c r="H140" i="45" s="1"/>
  <c r="G139" i="45"/>
  <c r="G137" i="45"/>
  <c r="H137" i="45" s="1"/>
  <c r="G136" i="45"/>
  <c r="H136" i="45" s="1"/>
  <c r="G135" i="45"/>
  <c r="H135" i="45" s="1"/>
  <c r="G134" i="45"/>
  <c r="H134" i="45" s="1"/>
  <c r="G133" i="45"/>
  <c r="H133" i="45" s="1"/>
  <c r="G132" i="45"/>
  <c r="H132" i="45" s="1"/>
  <c r="G131" i="45"/>
  <c r="H131" i="45" s="1"/>
  <c r="G130" i="45"/>
  <c r="H130" i="45" s="1"/>
  <c r="B130" i="45"/>
  <c r="B131" i="45" s="1"/>
  <c r="B132" i="45" s="1"/>
  <c r="B133" i="45" s="1"/>
  <c r="B134" i="45" s="1"/>
  <c r="B135" i="45" s="1"/>
  <c r="B136" i="45" s="1"/>
  <c r="B137" i="45" s="1"/>
  <c r="B138" i="45" s="1"/>
  <c r="B139" i="45" s="1"/>
  <c r="B140" i="45" s="1"/>
  <c r="B141" i="45" s="1"/>
  <c r="B142" i="45" s="1"/>
  <c r="B143" i="45" s="1"/>
  <c r="B144" i="45" s="1"/>
  <c r="B145" i="45" s="1"/>
  <c r="B146" i="45" s="1"/>
  <c r="B147" i="45" s="1"/>
  <c r="B148" i="45" s="1"/>
  <c r="B149" i="45" s="1"/>
  <c r="B150" i="45" s="1"/>
  <c r="B151" i="45" s="1"/>
  <c r="G129" i="45"/>
  <c r="H129" i="45" s="1"/>
  <c r="F129" i="45"/>
  <c r="F130" i="45" s="1"/>
  <c r="G127" i="45"/>
  <c r="H127" i="45" s="1"/>
  <c r="G125" i="45"/>
  <c r="H125" i="45" s="1"/>
  <c r="G124" i="45"/>
  <c r="H124" i="45" s="1"/>
  <c r="G123" i="45"/>
  <c r="H123" i="45" s="1"/>
  <c r="G122" i="45"/>
  <c r="H122" i="45" s="1"/>
  <c r="G121" i="45"/>
  <c r="H121" i="45" s="1"/>
  <c r="G120" i="45"/>
  <c r="H120" i="45" s="1"/>
  <c r="G119" i="45"/>
  <c r="H119" i="45" s="1"/>
  <c r="G118" i="45"/>
  <c r="H118" i="45" s="1"/>
  <c r="G116" i="45"/>
  <c r="H116" i="45" s="1"/>
  <c r="G115" i="45"/>
  <c r="H115" i="45" s="1"/>
  <c r="G114" i="45"/>
  <c r="H114" i="45" s="1"/>
  <c r="G113" i="45"/>
  <c r="H113" i="45" s="1"/>
  <c r="G112" i="45"/>
  <c r="H112" i="45" s="1"/>
  <c r="H111" i="45"/>
  <c r="G111" i="45"/>
  <c r="G110" i="45"/>
  <c r="G109" i="45"/>
  <c r="H109" i="45" s="1"/>
  <c r="G108" i="45"/>
  <c r="H108" i="45" s="1"/>
  <c r="B108" i="45"/>
  <c r="B109" i="45" s="1"/>
  <c r="B110" i="45" s="1"/>
  <c r="B111" i="45" s="1"/>
  <c r="B112" i="45" s="1"/>
  <c r="B113" i="45" s="1"/>
  <c r="B114" i="45" s="1"/>
  <c r="B115" i="45" s="1"/>
  <c r="B116" i="45" s="1"/>
  <c r="B117" i="45" s="1"/>
  <c r="B118" i="45" s="1"/>
  <c r="B119" i="45" s="1"/>
  <c r="B120" i="45" s="1"/>
  <c r="B121" i="45" s="1"/>
  <c r="B122" i="45" s="1"/>
  <c r="B123" i="45" s="1"/>
  <c r="B124" i="45" s="1"/>
  <c r="B125" i="45" s="1"/>
  <c r="B126" i="45" s="1"/>
  <c r="B127" i="45" s="1"/>
  <c r="G107" i="45"/>
  <c r="H107" i="45" s="1"/>
  <c r="F107" i="45"/>
  <c r="F108" i="45" s="1"/>
  <c r="G90" i="45"/>
  <c r="H90" i="45" s="1"/>
  <c r="G89" i="45"/>
  <c r="H89" i="45" s="1"/>
  <c r="G88" i="45"/>
  <c r="H88" i="45" s="1"/>
  <c r="G87" i="45"/>
  <c r="H87" i="45" s="1"/>
  <c r="G86" i="45"/>
  <c r="H86" i="45" s="1"/>
  <c r="G85" i="45"/>
  <c r="H85" i="45" s="1"/>
  <c r="G84" i="45"/>
  <c r="G82" i="45"/>
  <c r="H82" i="45" s="1"/>
  <c r="G81" i="45"/>
  <c r="H81" i="45" s="1"/>
  <c r="G80" i="45"/>
  <c r="H80" i="45" s="1"/>
  <c r="G79" i="45"/>
  <c r="H79" i="45" s="1"/>
  <c r="G78" i="45"/>
  <c r="H78" i="45" s="1"/>
  <c r="G77" i="45"/>
  <c r="H77" i="45" s="1"/>
  <c r="G76" i="45"/>
  <c r="H76" i="45" s="1"/>
  <c r="G75" i="45"/>
  <c r="H75" i="45" s="1"/>
  <c r="B75" i="45"/>
  <c r="B76" i="45" s="1"/>
  <c r="B77" i="45" s="1"/>
  <c r="B78" i="45" s="1"/>
  <c r="B79" i="45" s="1"/>
  <c r="B80" i="45" s="1"/>
  <c r="B81" i="45" s="1"/>
  <c r="B82" i="45" s="1"/>
  <c r="B83" i="45" s="1"/>
  <c r="B84" i="45" s="1"/>
  <c r="B85" i="45" s="1"/>
  <c r="B86" i="45" s="1"/>
  <c r="B87" i="45" s="1"/>
  <c r="B88" i="45" s="1"/>
  <c r="B89" i="45" s="1"/>
  <c r="B90" i="45" s="1"/>
  <c r="G74" i="45"/>
  <c r="H74" i="45" s="1"/>
  <c r="F74" i="45"/>
  <c r="F75" i="45" s="1"/>
  <c r="G72" i="45"/>
  <c r="H72" i="45" s="1"/>
  <c r="G70" i="45"/>
  <c r="H70" i="45" s="1"/>
  <c r="G69" i="45"/>
  <c r="H69" i="45" s="1"/>
  <c r="G68" i="45"/>
  <c r="H68" i="45" s="1"/>
  <c r="G67" i="45"/>
  <c r="H67" i="45" s="1"/>
  <c r="H66" i="45"/>
  <c r="G66" i="45"/>
  <c r="G64" i="45"/>
  <c r="H64" i="45" s="1"/>
  <c r="G63" i="45"/>
  <c r="H63" i="45" s="1"/>
  <c r="G62" i="45"/>
  <c r="H62" i="45" s="1"/>
  <c r="G61" i="45"/>
  <c r="H60" i="45"/>
  <c r="G60" i="45"/>
  <c r="H59" i="45"/>
  <c r="G59" i="45"/>
  <c r="G58" i="45"/>
  <c r="H58" i="45" s="1"/>
  <c r="G57" i="45"/>
  <c r="H57" i="45" s="1"/>
  <c r="G56" i="45"/>
  <c r="H56" i="45" s="1"/>
  <c r="B56" i="45"/>
  <c r="B57" i="45" s="1"/>
  <c r="B58" i="45" s="1"/>
  <c r="B59" i="45" s="1"/>
  <c r="B60" i="45" s="1"/>
  <c r="B61" i="45" s="1"/>
  <c r="B62" i="45" s="1"/>
  <c r="B63" i="45" s="1"/>
  <c r="B64" i="45" s="1"/>
  <c r="B65" i="45" s="1"/>
  <c r="B66" i="45" s="1"/>
  <c r="B67" i="45" s="1"/>
  <c r="B68" i="45" s="1"/>
  <c r="B69" i="45" s="1"/>
  <c r="B70" i="45" s="1"/>
  <c r="B71" i="45" s="1"/>
  <c r="B72" i="45" s="1"/>
  <c r="G55" i="45"/>
  <c r="H55" i="45" s="1"/>
  <c r="F55" i="45"/>
  <c r="F56" i="45" s="1"/>
  <c r="H50" i="45"/>
  <c r="G50" i="45"/>
  <c r="H49" i="45"/>
  <c r="G49" i="45"/>
  <c r="G47" i="45"/>
  <c r="H47" i="45" s="1"/>
  <c r="G46" i="45"/>
  <c r="H46" i="45" s="1"/>
  <c r="G45" i="45"/>
  <c r="H45" i="45" s="1"/>
  <c r="G44" i="45"/>
  <c r="H44" i="45" s="1"/>
  <c r="H43" i="45"/>
  <c r="G43" i="45"/>
  <c r="G42" i="45"/>
  <c r="H42" i="45" s="1"/>
  <c r="N41" i="45"/>
  <c r="G41" i="45"/>
  <c r="H41" i="45" s="1"/>
  <c r="G40" i="45"/>
  <c r="H40" i="45" s="1"/>
  <c r="H39" i="45"/>
  <c r="G39" i="45"/>
  <c r="G38" i="45"/>
  <c r="G36" i="45"/>
  <c r="H36" i="45" s="1"/>
  <c r="G35" i="45"/>
  <c r="H35" i="45" s="1"/>
  <c r="G34" i="45"/>
  <c r="H34" i="45" s="1"/>
  <c r="G33" i="45"/>
  <c r="H33" i="45" s="1"/>
  <c r="G32" i="45"/>
  <c r="H32" i="45" s="1"/>
  <c r="G31" i="45"/>
  <c r="H31" i="45" s="1"/>
  <c r="B31" i="45"/>
  <c r="B32" i="45" s="1"/>
  <c r="B33" i="45" s="1"/>
  <c r="B34" i="45" s="1"/>
  <c r="B35" i="45" s="1"/>
  <c r="B36" i="45" s="1"/>
  <c r="B37" i="45" s="1"/>
  <c r="B38" i="45" s="1"/>
  <c r="B39" i="45" s="1"/>
  <c r="B40" i="45" s="1"/>
  <c r="B41" i="45" s="1"/>
  <c r="B42" i="45" s="1"/>
  <c r="B43" i="45" s="1"/>
  <c r="B44" i="45" s="1"/>
  <c r="B45" i="45" s="1"/>
  <c r="B46" i="45" s="1"/>
  <c r="B47" i="45" s="1"/>
  <c r="B48" i="45" s="1"/>
  <c r="B49" i="45" s="1"/>
  <c r="B50" i="45" s="1"/>
  <c r="G30" i="45"/>
  <c r="H30" i="45" s="1"/>
  <c r="F30" i="45"/>
  <c r="J30" i="45" s="1"/>
  <c r="G28" i="45"/>
  <c r="H28" i="45" s="1"/>
  <c r="G27" i="45"/>
  <c r="H27" i="45" s="1"/>
  <c r="G25" i="45"/>
  <c r="H25" i="45" s="1"/>
  <c r="G24" i="45"/>
  <c r="H24" i="45" s="1"/>
  <c r="G23" i="45"/>
  <c r="H23" i="45" s="1"/>
  <c r="G22" i="45"/>
  <c r="H22" i="45" s="1"/>
  <c r="G21" i="45"/>
  <c r="H21" i="45" s="1"/>
  <c r="G20" i="45"/>
  <c r="H20" i="45" s="1"/>
  <c r="G19" i="45"/>
  <c r="H19" i="45" s="1"/>
  <c r="G18" i="45"/>
  <c r="G16" i="45"/>
  <c r="H16" i="45" s="1"/>
  <c r="G15" i="45"/>
  <c r="H15" i="45" s="1"/>
  <c r="G14" i="45"/>
  <c r="H14" i="45" s="1"/>
  <c r="G13" i="45"/>
  <c r="H13" i="45" s="1"/>
  <c r="G12" i="45"/>
  <c r="H12" i="45" s="1"/>
  <c r="G11" i="45"/>
  <c r="H11" i="45" s="1"/>
  <c r="G10" i="45"/>
  <c r="H10" i="45" s="1"/>
  <c r="G9" i="45"/>
  <c r="H9" i="45" s="1"/>
  <c r="G8" i="45"/>
  <c r="H8" i="45" s="1"/>
  <c r="B8" i="45"/>
  <c r="B9" i="45" s="1"/>
  <c r="B10" i="45" s="1"/>
  <c r="B11" i="45" s="1"/>
  <c r="B12" i="45" s="1"/>
  <c r="B13" i="45" s="1"/>
  <c r="B14" i="45" s="1"/>
  <c r="B15" i="45" s="1"/>
  <c r="B16" i="45" s="1"/>
  <c r="B17" i="45" s="1"/>
  <c r="B18" i="45" s="1"/>
  <c r="B19" i="45" s="1"/>
  <c r="B20" i="45" s="1"/>
  <c r="B21" i="45" s="1"/>
  <c r="B22" i="45" s="1"/>
  <c r="B23" i="45" s="1"/>
  <c r="B24" i="45" s="1"/>
  <c r="B25" i="45" s="1"/>
  <c r="B26" i="45" s="1"/>
  <c r="B27" i="45" s="1"/>
  <c r="B28" i="45" s="1"/>
  <c r="G7" i="45"/>
  <c r="H7" i="45" s="1"/>
  <c r="F7" i="45"/>
  <c r="F8" i="45" s="1"/>
  <c r="H304" i="47"/>
  <c r="H303" i="47"/>
  <c r="H302" i="47"/>
  <c r="H300" i="47"/>
  <c r="H299" i="47"/>
  <c r="H298" i="47"/>
  <c r="H297" i="47"/>
  <c r="H296" i="47"/>
  <c r="H295" i="47"/>
  <c r="H294" i="47"/>
  <c r="H291" i="47"/>
  <c r="H290" i="47"/>
  <c r="H289" i="47"/>
  <c r="H288" i="47"/>
  <c r="H287" i="47"/>
  <c r="H286" i="47"/>
  <c r="H285" i="47"/>
  <c r="H284" i="47"/>
  <c r="H283" i="47"/>
  <c r="F283" i="47"/>
  <c r="F284" i="47" s="1"/>
  <c r="B283" i="47"/>
  <c r="B284" i="47" s="1"/>
  <c r="B285" i="47" s="1"/>
  <c r="B286" i="47" s="1"/>
  <c r="B287" i="47" s="1"/>
  <c r="B288" i="47" s="1"/>
  <c r="B289" i="47" s="1"/>
  <c r="B290" i="47" s="1"/>
  <c r="B291" i="47" s="1"/>
  <c r="B292" i="47" s="1"/>
  <c r="B293" i="47" s="1"/>
  <c r="B294" i="47" s="1"/>
  <c r="B295" i="47" s="1"/>
  <c r="B296" i="47" s="1"/>
  <c r="B297" i="47" s="1"/>
  <c r="B298" i="47" s="1"/>
  <c r="B299" i="47" s="1"/>
  <c r="B300" i="47" s="1"/>
  <c r="B301" i="47" s="1"/>
  <c r="B302" i="47" s="1"/>
  <c r="B303" i="47" s="1"/>
  <c r="B304" i="47" s="1"/>
  <c r="J282" i="47"/>
  <c r="I282" i="47" s="1"/>
  <c r="H282" i="47"/>
  <c r="H280" i="47"/>
  <c r="H278" i="47"/>
  <c r="H277" i="47"/>
  <c r="H276" i="47"/>
  <c r="H275" i="47"/>
  <c r="H274" i="47"/>
  <c r="H272" i="47"/>
  <c r="H271" i="47"/>
  <c r="H270" i="47"/>
  <c r="H268" i="47"/>
  <c r="H267" i="47"/>
  <c r="H266" i="47"/>
  <c r="H265" i="47"/>
  <c r="H264" i="47"/>
  <c r="F264" i="47"/>
  <c r="F265" i="47" s="1"/>
  <c r="B264" i="47"/>
  <c r="B265" i="47" s="1"/>
  <c r="B266" i="47" s="1"/>
  <c r="B267" i="47" s="1"/>
  <c r="B268" i="47" s="1"/>
  <c r="B269" i="47" s="1"/>
  <c r="B270" i="47" s="1"/>
  <c r="B271" i="47" s="1"/>
  <c r="B272" i="47" s="1"/>
  <c r="B273" i="47" s="1"/>
  <c r="B274" i="47" s="1"/>
  <c r="B275" i="47" s="1"/>
  <c r="B276" i="47" s="1"/>
  <c r="B277" i="47" s="1"/>
  <c r="B278" i="47" s="1"/>
  <c r="B279" i="47" s="1"/>
  <c r="B280" i="47" s="1"/>
  <c r="J263" i="47"/>
  <c r="H263" i="47"/>
  <c r="H258" i="47"/>
  <c r="H257" i="47"/>
  <c r="H256" i="47"/>
  <c r="H255" i="47"/>
  <c r="H254" i="47"/>
  <c r="H253" i="47"/>
  <c r="H252" i="47"/>
  <c r="H251" i="47"/>
  <c r="H250" i="47"/>
  <c r="H249" i="47"/>
  <c r="H246" i="47"/>
  <c r="H245" i="47"/>
  <c r="H244" i="47"/>
  <c r="H243" i="47"/>
  <c r="H242" i="47"/>
  <c r="H241" i="47"/>
  <c r="H240" i="47"/>
  <c r="H239" i="47"/>
  <c r="H238" i="47"/>
  <c r="H237" i="47"/>
  <c r="H236" i="47"/>
  <c r="H235" i="47"/>
  <c r="F235" i="47"/>
  <c r="J235" i="47" s="1"/>
  <c r="I235" i="47" s="1"/>
  <c r="B235" i="47"/>
  <c r="B236" i="47" s="1"/>
  <c r="B237" i="47" s="1"/>
  <c r="B238" i="47" s="1"/>
  <c r="B239" i="47" s="1"/>
  <c r="B240" i="47" s="1"/>
  <c r="B241" i="47" s="1"/>
  <c r="B242" i="47" s="1"/>
  <c r="B243" i="47" s="1"/>
  <c r="B244" i="47" s="1"/>
  <c r="B245" i="47" s="1"/>
  <c r="B246" i="47" s="1"/>
  <c r="B247" i="47" s="1"/>
  <c r="B248" i="47" s="1"/>
  <c r="B249" i="47" s="1"/>
  <c r="B250" i="47" s="1"/>
  <c r="B251" i="47" s="1"/>
  <c r="B252" i="47" s="1"/>
  <c r="B253" i="47" s="1"/>
  <c r="B254" i="47" s="1"/>
  <c r="B255" i="47" s="1"/>
  <c r="B256" i="47" s="1"/>
  <c r="B257" i="47" s="1"/>
  <c r="B258" i="47" s="1"/>
  <c r="J234" i="47"/>
  <c r="I234" i="47" s="1"/>
  <c r="H234" i="47"/>
  <c r="H232" i="47"/>
  <c r="H230" i="47"/>
  <c r="H229" i="47"/>
  <c r="H228" i="47"/>
  <c r="H227" i="47"/>
  <c r="H226" i="47"/>
  <c r="H225" i="47"/>
  <c r="H224" i="47"/>
  <c r="H223" i="47"/>
  <c r="H221" i="47"/>
  <c r="H220" i="47"/>
  <c r="H219" i="47"/>
  <c r="H218" i="47"/>
  <c r="H217" i="47"/>
  <c r="H216" i="47"/>
  <c r="H214" i="47"/>
  <c r="H213" i="47"/>
  <c r="H212" i="47"/>
  <c r="F212" i="47"/>
  <c r="J212" i="47" s="1"/>
  <c r="I212" i="47" s="1"/>
  <c r="B212" i="47"/>
  <c r="B213" i="47" s="1"/>
  <c r="B214" i="47" s="1"/>
  <c r="B215" i="47" s="1"/>
  <c r="B216" i="47" s="1"/>
  <c r="B217" i="47" s="1"/>
  <c r="B218" i="47" s="1"/>
  <c r="B219" i="47" s="1"/>
  <c r="B220" i="47" s="1"/>
  <c r="B221" i="47" s="1"/>
  <c r="B222" i="47" s="1"/>
  <c r="B223" i="47" s="1"/>
  <c r="B224" i="47" s="1"/>
  <c r="B225" i="47" s="1"/>
  <c r="B226" i="47" s="1"/>
  <c r="B227" i="47" s="1"/>
  <c r="B228" i="47" s="1"/>
  <c r="B229" i="47" s="1"/>
  <c r="B230" i="47" s="1"/>
  <c r="B231" i="47" s="1"/>
  <c r="B232" i="47" s="1"/>
  <c r="J211" i="47"/>
  <c r="I211" i="47" s="1"/>
  <c r="H211" i="47"/>
  <c r="H201" i="47"/>
  <c r="H200" i="47"/>
  <c r="H199" i="47"/>
  <c r="H197" i="47"/>
  <c r="H196" i="47"/>
  <c r="H195" i="47"/>
  <c r="H194" i="47"/>
  <c r="H193" i="47"/>
  <c r="H192" i="47"/>
  <c r="H191" i="47"/>
  <c r="H188" i="47"/>
  <c r="H187" i="47"/>
  <c r="H186" i="47"/>
  <c r="H185" i="47"/>
  <c r="H184" i="47"/>
  <c r="H183" i="47"/>
  <c r="H182" i="47"/>
  <c r="H181" i="47"/>
  <c r="H180" i="47"/>
  <c r="F180" i="47"/>
  <c r="J180" i="47" s="1"/>
  <c r="I180" i="47" s="1"/>
  <c r="B180" i="47"/>
  <c r="B181" i="47" s="1"/>
  <c r="B182" i="47" s="1"/>
  <c r="B183" i="47" s="1"/>
  <c r="B184" i="47" s="1"/>
  <c r="B185" i="47" s="1"/>
  <c r="B186" i="47" s="1"/>
  <c r="B187" i="47" s="1"/>
  <c r="B188" i="47" s="1"/>
  <c r="B189" i="47" s="1"/>
  <c r="B190" i="47" s="1"/>
  <c r="B191" i="47" s="1"/>
  <c r="B192" i="47" s="1"/>
  <c r="B193" i="47" s="1"/>
  <c r="B194" i="47" s="1"/>
  <c r="B195" i="47" s="1"/>
  <c r="B196" i="47" s="1"/>
  <c r="B197" i="47" s="1"/>
  <c r="B198" i="47" s="1"/>
  <c r="B199" i="47" s="1"/>
  <c r="B200" i="47" s="1"/>
  <c r="B201" i="47" s="1"/>
  <c r="J179" i="47"/>
  <c r="I179" i="47" s="1"/>
  <c r="H179" i="47"/>
  <c r="H177" i="47"/>
  <c r="H176" i="47"/>
  <c r="H175" i="47"/>
  <c r="H174" i="47"/>
  <c r="H173" i="47"/>
  <c r="H172" i="47"/>
  <c r="H169" i="47"/>
  <c r="H168" i="47"/>
  <c r="H167" i="47"/>
  <c r="H166" i="47"/>
  <c r="H165" i="47"/>
  <c r="H164" i="47"/>
  <c r="H163" i="47"/>
  <c r="H162" i="47"/>
  <c r="H161" i="47"/>
  <c r="H160" i="47"/>
  <c r="F160" i="47"/>
  <c r="B160" i="47"/>
  <c r="B161" i="47" s="1"/>
  <c r="B162" i="47" s="1"/>
  <c r="B163" i="47" s="1"/>
  <c r="B164" i="47" s="1"/>
  <c r="B165" i="47" s="1"/>
  <c r="B166" i="47" s="1"/>
  <c r="B167" i="47" s="1"/>
  <c r="B168" i="47" s="1"/>
  <c r="B169" i="47" s="1"/>
  <c r="B170" i="47" s="1"/>
  <c r="B171" i="47" s="1"/>
  <c r="B172" i="47" s="1"/>
  <c r="B173" i="47" s="1"/>
  <c r="B174" i="47" s="1"/>
  <c r="B175" i="47" s="1"/>
  <c r="B176" i="47" s="1"/>
  <c r="B177" i="47" s="1"/>
  <c r="J159" i="47"/>
  <c r="I159" i="47" s="1"/>
  <c r="H159" i="47"/>
  <c r="H151" i="47"/>
  <c r="H149" i="47"/>
  <c r="H148" i="47"/>
  <c r="H147" i="47"/>
  <c r="H146" i="47"/>
  <c r="H145" i="47"/>
  <c r="H144" i="47"/>
  <c r="H143" i="47"/>
  <c r="H142" i="47"/>
  <c r="H141" i="47"/>
  <c r="H140" i="47"/>
  <c r="H137" i="47"/>
  <c r="H136" i="47"/>
  <c r="H135" i="47"/>
  <c r="H134" i="47"/>
  <c r="H133" i="47"/>
  <c r="H132" i="47"/>
  <c r="H131" i="47"/>
  <c r="H130" i="47"/>
  <c r="F130" i="47"/>
  <c r="F131" i="47" s="1"/>
  <c r="B130" i="47"/>
  <c r="B131" i="47" s="1"/>
  <c r="B132" i="47" s="1"/>
  <c r="B133" i="47" s="1"/>
  <c r="B134" i="47" s="1"/>
  <c r="B135" i="47" s="1"/>
  <c r="B136" i="47" s="1"/>
  <c r="B137" i="47" s="1"/>
  <c r="B138" i="47" s="1"/>
  <c r="B139" i="47" s="1"/>
  <c r="B140" i="47" s="1"/>
  <c r="B141" i="47" s="1"/>
  <c r="B142" i="47" s="1"/>
  <c r="B143" i="47" s="1"/>
  <c r="B144" i="47" s="1"/>
  <c r="B145" i="47" s="1"/>
  <c r="B146" i="47" s="1"/>
  <c r="B147" i="47" s="1"/>
  <c r="B148" i="47" s="1"/>
  <c r="B149" i="47" s="1"/>
  <c r="B150" i="47" s="1"/>
  <c r="B151" i="47" s="1"/>
  <c r="J129" i="47"/>
  <c r="I129" i="47" s="1"/>
  <c r="H129" i="47"/>
  <c r="H127" i="47"/>
  <c r="H125" i="47"/>
  <c r="H124" i="47"/>
  <c r="H123" i="47"/>
  <c r="H122" i="47"/>
  <c r="H121" i="47"/>
  <c r="H120" i="47"/>
  <c r="H119" i="47"/>
  <c r="H118" i="47"/>
  <c r="H116" i="47"/>
  <c r="H115" i="47"/>
  <c r="H114" i="47"/>
  <c r="H113" i="47"/>
  <c r="H112" i="47"/>
  <c r="H111" i="47"/>
  <c r="H109" i="47"/>
  <c r="H108" i="47"/>
  <c r="F108" i="47"/>
  <c r="J108" i="47" s="1"/>
  <c r="I108" i="47" s="1"/>
  <c r="B108" i="47"/>
  <c r="B109" i="47" s="1"/>
  <c r="B110" i="47" s="1"/>
  <c r="B111" i="47" s="1"/>
  <c r="B112" i="47" s="1"/>
  <c r="B113" i="47" s="1"/>
  <c r="B114" i="47" s="1"/>
  <c r="B115" i="47" s="1"/>
  <c r="B116" i="47" s="1"/>
  <c r="B117" i="47" s="1"/>
  <c r="B118" i="47" s="1"/>
  <c r="B119" i="47" s="1"/>
  <c r="B120" i="47" s="1"/>
  <c r="B121" i="47" s="1"/>
  <c r="B122" i="47" s="1"/>
  <c r="B123" i="47" s="1"/>
  <c r="B124" i="47" s="1"/>
  <c r="B125" i="47" s="1"/>
  <c r="B126" i="47" s="1"/>
  <c r="B127" i="47" s="1"/>
  <c r="J107" i="47"/>
  <c r="I107" i="47" s="1"/>
  <c r="H107" i="47"/>
  <c r="H90" i="47"/>
  <c r="H89" i="47"/>
  <c r="H88" i="47"/>
  <c r="H87" i="47"/>
  <c r="H86" i="47"/>
  <c r="H85" i="47"/>
  <c r="H82" i="47"/>
  <c r="H81" i="47"/>
  <c r="H80" i="47"/>
  <c r="H79" i="47"/>
  <c r="H78" i="47"/>
  <c r="H77" i="47"/>
  <c r="H76" i="47"/>
  <c r="H75" i="47"/>
  <c r="F75" i="47"/>
  <c r="F76" i="47" s="1"/>
  <c r="B75" i="47"/>
  <c r="B76" i="47" s="1"/>
  <c r="B77" i="47" s="1"/>
  <c r="B78" i="47" s="1"/>
  <c r="B79" i="47" s="1"/>
  <c r="B80" i="47" s="1"/>
  <c r="B81" i="47" s="1"/>
  <c r="B82" i="47" s="1"/>
  <c r="B83" i="47" s="1"/>
  <c r="B84" i="47" s="1"/>
  <c r="B85" i="47" s="1"/>
  <c r="B86" i="47" s="1"/>
  <c r="B87" i="47" s="1"/>
  <c r="B88" i="47" s="1"/>
  <c r="B89" i="47" s="1"/>
  <c r="B90" i="47" s="1"/>
  <c r="J74" i="47"/>
  <c r="I74" i="47" s="1"/>
  <c r="H74" i="47"/>
  <c r="H72" i="47"/>
  <c r="H70" i="47"/>
  <c r="H69" i="47"/>
  <c r="H68" i="47"/>
  <c r="H67" i="47"/>
  <c r="H66" i="47"/>
  <c r="H64" i="47"/>
  <c r="H63" i="47"/>
  <c r="H62" i="47"/>
  <c r="H60" i="47"/>
  <c r="H59" i="47"/>
  <c r="H58" i="47"/>
  <c r="H57" i="47"/>
  <c r="B57" i="47"/>
  <c r="B58" i="47" s="1"/>
  <c r="B59" i="47" s="1"/>
  <c r="B60" i="47" s="1"/>
  <c r="B61" i="47" s="1"/>
  <c r="B62" i="47" s="1"/>
  <c r="B63" i="47" s="1"/>
  <c r="B64" i="47" s="1"/>
  <c r="B65" i="47" s="1"/>
  <c r="B66" i="47" s="1"/>
  <c r="B67" i="47" s="1"/>
  <c r="B68" i="47" s="1"/>
  <c r="B69" i="47" s="1"/>
  <c r="B70" i="47" s="1"/>
  <c r="B71" i="47" s="1"/>
  <c r="B72" i="47" s="1"/>
  <c r="H56" i="47"/>
  <c r="F56" i="47"/>
  <c r="F57" i="47" s="1"/>
  <c r="B56" i="47"/>
  <c r="J55" i="47"/>
  <c r="H55" i="47"/>
  <c r="H49" i="47"/>
  <c r="H48" i="47"/>
  <c r="H46" i="47"/>
  <c r="H45" i="47"/>
  <c r="H44" i="47"/>
  <c r="H43" i="47"/>
  <c r="H42" i="47"/>
  <c r="H41" i="47"/>
  <c r="H40" i="47"/>
  <c r="H39" i="47"/>
  <c r="H38" i="47"/>
  <c r="H35" i="47"/>
  <c r="H34" i="47"/>
  <c r="H33" i="47"/>
  <c r="H32" i="47"/>
  <c r="H31" i="47"/>
  <c r="H30" i="47"/>
  <c r="F30" i="47"/>
  <c r="J30" i="47" s="1"/>
  <c r="I30" i="47" s="1"/>
  <c r="B30" i="47"/>
  <c r="B31" i="47" s="1"/>
  <c r="B32" i="47" s="1"/>
  <c r="B33" i="47" s="1"/>
  <c r="B34" i="47" s="1"/>
  <c r="B35" i="47" s="1"/>
  <c r="B36" i="47" s="1"/>
  <c r="B37" i="47" s="1"/>
  <c r="B38" i="47" s="1"/>
  <c r="B39" i="47" s="1"/>
  <c r="B40" i="47" s="1"/>
  <c r="B41" i="47" s="1"/>
  <c r="B42" i="47" s="1"/>
  <c r="B43" i="47" s="1"/>
  <c r="B44" i="47" s="1"/>
  <c r="B45" i="47" s="1"/>
  <c r="B46" i="47" s="1"/>
  <c r="B47" i="47" s="1"/>
  <c r="B48" i="47" s="1"/>
  <c r="B49" i="47" s="1"/>
  <c r="J29" i="47"/>
  <c r="I29" i="47" s="1"/>
  <c r="H29" i="47"/>
  <c r="H27" i="47"/>
  <c r="H26" i="47"/>
  <c r="H24" i="47"/>
  <c r="H23" i="47"/>
  <c r="H22" i="47"/>
  <c r="H21" i="47"/>
  <c r="H20" i="47"/>
  <c r="H19" i="47"/>
  <c r="H18" i="47"/>
  <c r="H15" i="47"/>
  <c r="H14" i="47"/>
  <c r="H13" i="47"/>
  <c r="H12" i="47"/>
  <c r="H11" i="47"/>
  <c r="H10" i="47"/>
  <c r="H9" i="47"/>
  <c r="H8" i="47"/>
  <c r="H7" i="47"/>
  <c r="F7" i="47"/>
  <c r="J7" i="47" s="1"/>
  <c r="B7" i="47"/>
  <c r="B8" i="47" s="1"/>
  <c r="B9" i="47" s="1"/>
  <c r="B10" i="47" s="1"/>
  <c r="B11" i="47" s="1"/>
  <c r="B12" i="47" s="1"/>
  <c r="B13" i="47" s="1"/>
  <c r="B14" i="47" s="1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B25" i="47" s="1"/>
  <c r="B26" i="47" s="1"/>
  <c r="B27" i="47" s="1"/>
  <c r="J6" i="47"/>
  <c r="I6" i="47" s="1"/>
  <c r="H6" i="47"/>
  <c r="M6" i="47" l="1"/>
  <c r="O6" i="47" s="1"/>
  <c r="F181" i="47"/>
  <c r="H17" i="47"/>
  <c r="E17" i="47" s="1"/>
  <c r="H248" i="45"/>
  <c r="E248" i="45" s="1"/>
  <c r="F109" i="47"/>
  <c r="F110" i="47" s="1"/>
  <c r="H37" i="47"/>
  <c r="E37" i="47" s="1"/>
  <c r="F31" i="47"/>
  <c r="F32" i="47" s="1"/>
  <c r="F33" i="47" s="1"/>
  <c r="H215" i="47"/>
  <c r="E215" i="47" s="1"/>
  <c r="H84" i="47"/>
  <c r="E84" i="47" s="1"/>
  <c r="F213" i="47"/>
  <c r="F214" i="47" s="1"/>
  <c r="J8" i="45"/>
  <c r="F9" i="45"/>
  <c r="H38" i="45"/>
  <c r="E38" i="45" s="1"/>
  <c r="F57" i="45"/>
  <c r="J56" i="45"/>
  <c r="I56" i="45" s="1"/>
  <c r="H84" i="45"/>
  <c r="E84" i="45" s="1"/>
  <c r="H110" i="45"/>
  <c r="E110" i="45" s="1"/>
  <c r="H171" i="45"/>
  <c r="E171" i="45" s="1"/>
  <c r="H190" i="45"/>
  <c r="E190" i="45" s="1"/>
  <c r="J7" i="45"/>
  <c r="H18" i="45"/>
  <c r="E18" i="45" s="1"/>
  <c r="F76" i="45"/>
  <c r="J75" i="45"/>
  <c r="I75" i="45" s="1"/>
  <c r="F109" i="45"/>
  <c r="J108" i="45"/>
  <c r="I108" i="45" s="1"/>
  <c r="F131" i="45"/>
  <c r="J130" i="45"/>
  <c r="F161" i="45"/>
  <c r="J160" i="45"/>
  <c r="I160" i="45" s="1"/>
  <c r="F181" i="45"/>
  <c r="J180" i="45"/>
  <c r="I180" i="45" s="1"/>
  <c r="I30" i="45"/>
  <c r="F31" i="45"/>
  <c r="F213" i="45"/>
  <c r="J212" i="45"/>
  <c r="I212" i="45" s="1"/>
  <c r="F265" i="45"/>
  <c r="J264" i="45"/>
  <c r="I264" i="45" s="1"/>
  <c r="H293" i="45"/>
  <c r="E293" i="45" s="1"/>
  <c r="H61" i="45"/>
  <c r="E61" i="45" s="1"/>
  <c r="J74" i="45"/>
  <c r="J107" i="45"/>
  <c r="J159" i="45"/>
  <c r="J179" i="45"/>
  <c r="H215" i="45"/>
  <c r="E215" i="45" s="1"/>
  <c r="F236" i="45"/>
  <c r="J235" i="45"/>
  <c r="I235" i="45" s="1"/>
  <c r="F284" i="45"/>
  <c r="J283" i="45"/>
  <c r="I283" i="45" s="1"/>
  <c r="J55" i="45"/>
  <c r="J129" i="45"/>
  <c r="H139" i="45"/>
  <c r="E139" i="45" s="1"/>
  <c r="J211" i="45"/>
  <c r="H259" i="45"/>
  <c r="H269" i="45"/>
  <c r="E269" i="45" s="1"/>
  <c r="J282" i="45"/>
  <c r="J234" i="45"/>
  <c r="J263" i="45"/>
  <c r="F236" i="47"/>
  <c r="F237" i="47" s="1"/>
  <c r="J237" i="47" s="1"/>
  <c r="I237" i="47" s="1"/>
  <c r="F8" i="47"/>
  <c r="F9" i="47" s="1"/>
  <c r="J9" i="47" s="1"/>
  <c r="J76" i="47"/>
  <c r="F77" i="47"/>
  <c r="H28" i="47"/>
  <c r="H50" i="47"/>
  <c r="J32" i="47"/>
  <c r="J57" i="47"/>
  <c r="I57" i="47" s="1"/>
  <c r="F58" i="47"/>
  <c r="F111" i="47"/>
  <c r="F132" i="47"/>
  <c r="J131" i="47"/>
  <c r="I131" i="47" s="1"/>
  <c r="F182" i="47"/>
  <c r="J181" i="47"/>
  <c r="I181" i="47" s="1"/>
  <c r="F285" i="47"/>
  <c r="J284" i="47"/>
  <c r="I284" i="47" s="1"/>
  <c r="H91" i="47"/>
  <c r="I7" i="47"/>
  <c r="J31" i="47"/>
  <c r="I31" i="47" s="1"/>
  <c r="I55" i="47"/>
  <c r="J56" i="47"/>
  <c r="I56" i="47" s="1"/>
  <c r="H61" i="47"/>
  <c r="E61" i="47" s="1"/>
  <c r="J75" i="47"/>
  <c r="I75" i="47" s="1"/>
  <c r="J109" i="47"/>
  <c r="I109" i="47" s="1"/>
  <c r="H110" i="47"/>
  <c r="E110" i="47" s="1"/>
  <c r="J110" i="47" s="1"/>
  <c r="J130" i="47"/>
  <c r="H139" i="47"/>
  <c r="E139" i="47" s="1"/>
  <c r="H171" i="47"/>
  <c r="E171" i="47" s="1"/>
  <c r="H233" i="47"/>
  <c r="F161" i="47"/>
  <c r="J160" i="47"/>
  <c r="I160" i="47" s="1"/>
  <c r="F215" i="47"/>
  <c r="J214" i="47"/>
  <c r="I214" i="47" s="1"/>
  <c r="F266" i="47"/>
  <c r="J265" i="47"/>
  <c r="I265" i="47" s="1"/>
  <c r="H190" i="47"/>
  <c r="E190" i="47" s="1"/>
  <c r="H248" i="47"/>
  <c r="E248" i="47" s="1"/>
  <c r="H293" i="47"/>
  <c r="E293" i="47" s="1"/>
  <c r="J213" i="47"/>
  <c r="I213" i="47" s="1"/>
  <c r="I263" i="47"/>
  <c r="J264" i="47"/>
  <c r="I264" i="47" s="1"/>
  <c r="H269" i="47"/>
  <c r="E269" i="47" s="1"/>
  <c r="J283" i="47"/>
  <c r="I283" i="47" s="1"/>
  <c r="H73" i="45" l="1"/>
  <c r="F238" i="47"/>
  <c r="H202" i="45"/>
  <c r="H259" i="47"/>
  <c r="F10" i="47"/>
  <c r="F11" i="47" s="1"/>
  <c r="H233" i="45"/>
  <c r="H91" i="45"/>
  <c r="J8" i="47"/>
  <c r="I8" i="47" s="1"/>
  <c r="J236" i="47"/>
  <c r="M35" i="47" s="1"/>
  <c r="O35" i="47" s="1"/>
  <c r="H152" i="45"/>
  <c r="H51" i="45"/>
  <c r="H178" i="45"/>
  <c r="I234" i="45"/>
  <c r="I263" i="45"/>
  <c r="I282" i="45"/>
  <c r="I55" i="45"/>
  <c r="F285" i="45"/>
  <c r="J284" i="45"/>
  <c r="I284" i="45" s="1"/>
  <c r="F237" i="45"/>
  <c r="J236" i="45"/>
  <c r="I179" i="45"/>
  <c r="I107" i="45"/>
  <c r="F266" i="45"/>
  <c r="J265" i="45"/>
  <c r="I265" i="45" s="1"/>
  <c r="F214" i="45"/>
  <c r="J213" i="45"/>
  <c r="I213" i="45" s="1"/>
  <c r="F32" i="45"/>
  <c r="J31" i="45"/>
  <c r="J181" i="45"/>
  <c r="I181" i="45" s="1"/>
  <c r="F182" i="45"/>
  <c r="F162" i="45"/>
  <c r="J161" i="45"/>
  <c r="I161" i="45" s="1"/>
  <c r="F132" i="45"/>
  <c r="J131" i="45"/>
  <c r="I131" i="45" s="1"/>
  <c r="F110" i="45"/>
  <c r="J109" i="45"/>
  <c r="I109" i="45" s="1"/>
  <c r="F77" i="45"/>
  <c r="J76" i="45"/>
  <c r="I8" i="45"/>
  <c r="H305" i="45"/>
  <c r="H128" i="45"/>
  <c r="H29" i="45"/>
  <c r="I211" i="45"/>
  <c r="I129" i="45"/>
  <c r="I159" i="45"/>
  <c r="I74" i="45"/>
  <c r="M38" i="45"/>
  <c r="P38" i="45" s="1"/>
  <c r="R38" i="45" s="1"/>
  <c r="I130" i="45"/>
  <c r="M7" i="45"/>
  <c r="I7" i="45"/>
  <c r="F58" i="45"/>
  <c r="J57" i="45"/>
  <c r="I57" i="45" s="1"/>
  <c r="F10" i="45"/>
  <c r="J9" i="45"/>
  <c r="H281" i="45"/>
  <c r="I110" i="47"/>
  <c r="F133" i="47"/>
  <c r="J132" i="47"/>
  <c r="F112" i="47"/>
  <c r="J111" i="47"/>
  <c r="I111" i="47" s="1"/>
  <c r="F34" i="47"/>
  <c r="J33" i="47"/>
  <c r="I33" i="47" s="1"/>
  <c r="I76" i="47"/>
  <c r="M30" i="47"/>
  <c r="O30" i="47" s="1"/>
  <c r="J10" i="47"/>
  <c r="F267" i="47"/>
  <c r="J266" i="47"/>
  <c r="F216" i="47"/>
  <c r="J215" i="47"/>
  <c r="I215" i="47" s="1"/>
  <c r="F162" i="47"/>
  <c r="J161" i="47"/>
  <c r="I161" i="47" s="1"/>
  <c r="I130" i="47"/>
  <c r="M37" i="47"/>
  <c r="O37" i="47" s="1"/>
  <c r="F286" i="47"/>
  <c r="J285" i="47"/>
  <c r="I285" i="47" s="1"/>
  <c r="F239" i="47"/>
  <c r="J238" i="47"/>
  <c r="J182" i="47"/>
  <c r="F183" i="47"/>
  <c r="F59" i="47"/>
  <c r="J58" i="47"/>
  <c r="I32" i="47"/>
  <c r="F78" i="47"/>
  <c r="J77" i="47"/>
  <c r="I77" i="47" s="1"/>
  <c r="I9" i="47"/>
  <c r="H305" i="47"/>
  <c r="H202" i="47"/>
  <c r="H281" i="47"/>
  <c r="H152" i="47"/>
  <c r="H178" i="47"/>
  <c r="H128" i="47"/>
  <c r="H73" i="47"/>
  <c r="I236" i="47" l="1"/>
  <c r="I9" i="45"/>
  <c r="I76" i="45"/>
  <c r="M31" i="45"/>
  <c r="P31" i="45" s="1"/>
  <c r="R31" i="45" s="1"/>
  <c r="J182" i="45"/>
  <c r="I182" i="45" s="1"/>
  <c r="F183" i="45"/>
  <c r="I31" i="45"/>
  <c r="I236" i="45"/>
  <c r="M36" i="45"/>
  <c r="P36" i="45" s="1"/>
  <c r="R36" i="45" s="1"/>
  <c r="F11" i="45"/>
  <c r="J10" i="45"/>
  <c r="F59" i="45"/>
  <c r="J58" i="45"/>
  <c r="P7" i="45"/>
  <c r="F78" i="45"/>
  <c r="J77" i="45"/>
  <c r="F111" i="45"/>
  <c r="J110" i="45"/>
  <c r="I110" i="45" s="1"/>
  <c r="F133" i="45"/>
  <c r="J132" i="45"/>
  <c r="F163" i="45"/>
  <c r="J162" i="45"/>
  <c r="J32" i="45"/>
  <c r="I32" i="45" s="1"/>
  <c r="F33" i="45"/>
  <c r="F215" i="45"/>
  <c r="J214" i="45"/>
  <c r="I214" i="45" s="1"/>
  <c r="F267" i="45"/>
  <c r="J266" i="45"/>
  <c r="I266" i="45" s="1"/>
  <c r="F238" i="45"/>
  <c r="J237" i="45"/>
  <c r="I237" i="45" s="1"/>
  <c r="F286" i="45"/>
  <c r="J285" i="45"/>
  <c r="I285" i="45" s="1"/>
  <c r="F79" i="47"/>
  <c r="J78" i="47"/>
  <c r="F60" i="47"/>
  <c r="J59" i="47"/>
  <c r="I182" i="47"/>
  <c r="F240" i="47"/>
  <c r="J239" i="47"/>
  <c r="F287" i="47"/>
  <c r="J286" i="47"/>
  <c r="F163" i="47"/>
  <c r="J162" i="47"/>
  <c r="M27" i="47" s="1"/>
  <c r="O27" i="47" s="1"/>
  <c r="F217" i="47"/>
  <c r="J216" i="47"/>
  <c r="F268" i="47"/>
  <c r="J267" i="47"/>
  <c r="I267" i="47" s="1"/>
  <c r="F12" i="47"/>
  <c r="J11" i="47"/>
  <c r="F35" i="47"/>
  <c r="J34" i="47"/>
  <c r="F113" i="47"/>
  <c r="J112" i="47"/>
  <c r="I112" i="47" s="1"/>
  <c r="F134" i="47"/>
  <c r="J133" i="47"/>
  <c r="I133" i="47" s="1"/>
  <c r="I58" i="47"/>
  <c r="F184" i="47"/>
  <c r="J183" i="47"/>
  <c r="I183" i="47" s="1"/>
  <c r="I238" i="47"/>
  <c r="M7" i="47"/>
  <c r="I266" i="47"/>
  <c r="I10" i="47"/>
  <c r="I132" i="47"/>
  <c r="F287" i="45" l="1"/>
  <c r="J286" i="45"/>
  <c r="F239" i="45"/>
  <c r="J238" i="45"/>
  <c r="F216" i="45"/>
  <c r="J215" i="45"/>
  <c r="F134" i="45"/>
  <c r="J133" i="45"/>
  <c r="I133" i="45" s="1"/>
  <c r="F112" i="45"/>
  <c r="J111" i="45"/>
  <c r="F79" i="45"/>
  <c r="J78" i="45"/>
  <c r="I78" i="45" s="1"/>
  <c r="J183" i="45"/>
  <c r="F184" i="45"/>
  <c r="F34" i="45"/>
  <c r="J33" i="45"/>
  <c r="I162" i="45"/>
  <c r="I132" i="45"/>
  <c r="I77" i="45"/>
  <c r="R7" i="45"/>
  <c r="I58" i="45"/>
  <c r="M28" i="45"/>
  <c r="P28" i="45" s="1"/>
  <c r="R28" i="45" s="1"/>
  <c r="I10" i="45"/>
  <c r="F268" i="45"/>
  <c r="J267" i="45"/>
  <c r="F164" i="45"/>
  <c r="J163" i="45"/>
  <c r="I163" i="45" s="1"/>
  <c r="F60" i="45"/>
  <c r="J59" i="45"/>
  <c r="F12" i="45"/>
  <c r="J11" i="45"/>
  <c r="O7" i="47"/>
  <c r="I34" i="47"/>
  <c r="I11" i="47"/>
  <c r="I216" i="47"/>
  <c r="I162" i="47"/>
  <c r="I286" i="47"/>
  <c r="I239" i="47"/>
  <c r="M8" i="47"/>
  <c r="O8" i="47" s="1"/>
  <c r="I59" i="47"/>
  <c r="I78" i="47"/>
  <c r="J184" i="47"/>
  <c r="I184" i="47" s="1"/>
  <c r="F185" i="47"/>
  <c r="F135" i="47"/>
  <c r="J134" i="47"/>
  <c r="F114" i="47"/>
  <c r="J113" i="47"/>
  <c r="F36" i="47"/>
  <c r="J35" i="47"/>
  <c r="F13" i="47"/>
  <c r="J12" i="47"/>
  <c r="J268" i="47"/>
  <c r="F269" i="47"/>
  <c r="F218" i="47"/>
  <c r="J217" i="47"/>
  <c r="I217" i="47" s="1"/>
  <c r="F164" i="47"/>
  <c r="J163" i="47"/>
  <c r="I163" i="47" s="1"/>
  <c r="F288" i="47"/>
  <c r="J287" i="47"/>
  <c r="I287" i="47" s="1"/>
  <c r="F241" i="47"/>
  <c r="J240" i="47"/>
  <c r="I240" i="47" s="1"/>
  <c r="F61" i="47"/>
  <c r="J60" i="47"/>
  <c r="I60" i="47" s="1"/>
  <c r="F80" i="47"/>
  <c r="J79" i="47"/>
  <c r="I11" i="45" l="1"/>
  <c r="I59" i="45"/>
  <c r="I267" i="45"/>
  <c r="I33" i="45"/>
  <c r="J184" i="45"/>
  <c r="I184" i="45" s="1"/>
  <c r="F185" i="45"/>
  <c r="I111" i="45"/>
  <c r="I215" i="45"/>
  <c r="I238" i="45"/>
  <c r="M8" i="45"/>
  <c r="I286" i="45"/>
  <c r="J12" i="45"/>
  <c r="F13" i="45"/>
  <c r="J60" i="45"/>
  <c r="I60" i="45" s="1"/>
  <c r="F61" i="45"/>
  <c r="F165" i="45"/>
  <c r="J164" i="45"/>
  <c r="I164" i="45" s="1"/>
  <c r="J268" i="45"/>
  <c r="I268" i="45" s="1"/>
  <c r="F269" i="45"/>
  <c r="F35" i="45"/>
  <c r="J34" i="45"/>
  <c r="I34" i="45" s="1"/>
  <c r="I183" i="45"/>
  <c r="F80" i="45"/>
  <c r="J79" i="45"/>
  <c r="F113" i="45"/>
  <c r="J112" i="45"/>
  <c r="I112" i="45" s="1"/>
  <c r="F135" i="45"/>
  <c r="J134" i="45"/>
  <c r="F217" i="45"/>
  <c r="J216" i="45"/>
  <c r="I216" i="45" s="1"/>
  <c r="F240" i="45"/>
  <c r="J239" i="45"/>
  <c r="F288" i="45"/>
  <c r="J287" i="45"/>
  <c r="I287" i="45" s="1"/>
  <c r="I79" i="47"/>
  <c r="F270" i="47"/>
  <c r="J269" i="47"/>
  <c r="I269" i="47" s="1"/>
  <c r="I12" i="47"/>
  <c r="I35" i="47"/>
  <c r="I113" i="47"/>
  <c r="I134" i="47"/>
  <c r="M38" i="47"/>
  <c r="O38" i="47" s="1"/>
  <c r="F186" i="47"/>
  <c r="J185" i="47"/>
  <c r="F81" i="47"/>
  <c r="J80" i="47"/>
  <c r="I80" i="47" s="1"/>
  <c r="F62" i="47"/>
  <c r="J61" i="47"/>
  <c r="I61" i="47" s="1"/>
  <c r="F242" i="47"/>
  <c r="J241" i="47"/>
  <c r="I241" i="47" s="1"/>
  <c r="F289" i="47"/>
  <c r="J288" i="47"/>
  <c r="I288" i="47" s="1"/>
  <c r="F165" i="47"/>
  <c r="J164" i="47"/>
  <c r="I164" i="47" s="1"/>
  <c r="F219" i="47"/>
  <c r="J218" i="47"/>
  <c r="I218" i="47" s="1"/>
  <c r="I268" i="47"/>
  <c r="F14" i="47"/>
  <c r="J13" i="47"/>
  <c r="J36" i="47"/>
  <c r="F37" i="47"/>
  <c r="F115" i="47"/>
  <c r="J114" i="47"/>
  <c r="I114" i="47" s="1"/>
  <c r="F136" i="47"/>
  <c r="J135" i="47"/>
  <c r="I135" i="47" s="1"/>
  <c r="I239" i="45" l="1"/>
  <c r="M9" i="45"/>
  <c r="P9" i="45" s="1"/>
  <c r="R9" i="45" s="1"/>
  <c r="I134" i="45"/>
  <c r="M39" i="45"/>
  <c r="P39" i="45" s="1"/>
  <c r="R39" i="45" s="1"/>
  <c r="I79" i="45"/>
  <c r="F270" i="45"/>
  <c r="J269" i="45"/>
  <c r="I269" i="45" s="1"/>
  <c r="F62" i="45"/>
  <c r="J61" i="45"/>
  <c r="I61" i="45" s="1"/>
  <c r="J13" i="45"/>
  <c r="F14" i="45"/>
  <c r="F289" i="45"/>
  <c r="J288" i="45"/>
  <c r="I288" i="45" s="1"/>
  <c r="F241" i="45"/>
  <c r="J240" i="45"/>
  <c r="I240" i="45" s="1"/>
  <c r="F218" i="45"/>
  <c r="J217" i="45"/>
  <c r="I217" i="45" s="1"/>
  <c r="F136" i="45"/>
  <c r="J135" i="45"/>
  <c r="I135" i="45" s="1"/>
  <c r="F114" i="45"/>
  <c r="J113" i="45"/>
  <c r="I113" i="45" s="1"/>
  <c r="F81" i="45"/>
  <c r="J80" i="45"/>
  <c r="I80" i="45" s="1"/>
  <c r="J35" i="45"/>
  <c r="I35" i="45" s="1"/>
  <c r="F36" i="45"/>
  <c r="F166" i="45"/>
  <c r="J165" i="45"/>
  <c r="I12" i="45"/>
  <c r="P8" i="45"/>
  <c r="J185" i="45"/>
  <c r="F186" i="45"/>
  <c r="F137" i="47"/>
  <c r="J136" i="47"/>
  <c r="I136" i="47" s="1"/>
  <c r="J115" i="47"/>
  <c r="I115" i="47" s="1"/>
  <c r="F116" i="47"/>
  <c r="F15" i="47"/>
  <c r="J14" i="47"/>
  <c r="F220" i="47"/>
  <c r="J219" i="47"/>
  <c r="I219" i="47" s="1"/>
  <c r="F166" i="47"/>
  <c r="J165" i="47"/>
  <c r="I165" i="47" s="1"/>
  <c r="F290" i="47"/>
  <c r="J289" i="47"/>
  <c r="F243" i="47"/>
  <c r="J242" i="47"/>
  <c r="I242" i="47" s="1"/>
  <c r="F63" i="47"/>
  <c r="J62" i="47"/>
  <c r="F82" i="47"/>
  <c r="J81" i="47"/>
  <c r="I81" i="47" s="1"/>
  <c r="I185" i="47"/>
  <c r="M22" i="47"/>
  <c r="O22" i="47" s="1"/>
  <c r="F271" i="47"/>
  <c r="J270" i="47"/>
  <c r="F38" i="47"/>
  <c r="J37" i="47"/>
  <c r="I37" i="47" s="1"/>
  <c r="I13" i="47"/>
  <c r="J186" i="47"/>
  <c r="I186" i="47" s="1"/>
  <c r="F187" i="47"/>
  <c r="J186" i="45" l="1"/>
  <c r="I186" i="45" s="1"/>
  <c r="F187" i="45"/>
  <c r="I165" i="45"/>
  <c r="F37" i="45"/>
  <c r="J36" i="45"/>
  <c r="F15" i="45"/>
  <c r="J14" i="45"/>
  <c r="I185" i="45"/>
  <c r="M23" i="45"/>
  <c r="P23" i="45" s="1"/>
  <c r="R23" i="45" s="1"/>
  <c r="R8" i="45"/>
  <c r="F167" i="45"/>
  <c r="J166" i="45"/>
  <c r="I166" i="45" s="1"/>
  <c r="F82" i="45"/>
  <c r="J81" i="45"/>
  <c r="I81" i="45" s="1"/>
  <c r="F115" i="45"/>
  <c r="J114" i="45"/>
  <c r="F137" i="45"/>
  <c r="J136" i="45"/>
  <c r="I136" i="45" s="1"/>
  <c r="F219" i="45"/>
  <c r="J218" i="45"/>
  <c r="F242" i="45"/>
  <c r="J241" i="45"/>
  <c r="F290" i="45"/>
  <c r="J289" i="45"/>
  <c r="I13" i="45"/>
  <c r="F63" i="45"/>
  <c r="J62" i="45"/>
  <c r="F271" i="45"/>
  <c r="J270" i="45"/>
  <c r="F188" i="47"/>
  <c r="J187" i="47"/>
  <c r="I187" i="47" s="1"/>
  <c r="I270" i="47"/>
  <c r="I62" i="47"/>
  <c r="M28" i="47"/>
  <c r="O28" i="47" s="1"/>
  <c r="I289" i="47"/>
  <c r="I14" i="47"/>
  <c r="F117" i="47"/>
  <c r="J116" i="47"/>
  <c r="I116" i="47" s="1"/>
  <c r="F39" i="47"/>
  <c r="J38" i="47"/>
  <c r="I38" i="47" s="1"/>
  <c r="F272" i="47"/>
  <c r="J271" i="47"/>
  <c r="I271" i="47" s="1"/>
  <c r="F83" i="47"/>
  <c r="J82" i="47"/>
  <c r="I82" i="47" s="1"/>
  <c r="F64" i="47"/>
  <c r="J63" i="47"/>
  <c r="F244" i="47"/>
  <c r="J243" i="47"/>
  <c r="I243" i="47" s="1"/>
  <c r="F291" i="47"/>
  <c r="J290" i="47"/>
  <c r="I290" i="47" s="1"/>
  <c r="F167" i="47"/>
  <c r="J166" i="47"/>
  <c r="I166" i="47" s="1"/>
  <c r="F221" i="47"/>
  <c r="J220" i="47"/>
  <c r="I220" i="47" s="1"/>
  <c r="F16" i="47"/>
  <c r="J15" i="47"/>
  <c r="F138" i="47"/>
  <c r="J137" i="47"/>
  <c r="I137" i="47" s="1"/>
  <c r="I270" i="45" l="1"/>
  <c r="I62" i="45"/>
  <c r="M29" i="45"/>
  <c r="P29" i="45" s="1"/>
  <c r="R29" i="45" s="1"/>
  <c r="I289" i="45"/>
  <c r="F272" i="45"/>
  <c r="J271" i="45"/>
  <c r="I271" i="45" s="1"/>
  <c r="F64" i="45"/>
  <c r="J63" i="45"/>
  <c r="F291" i="45"/>
  <c r="J290" i="45"/>
  <c r="I290" i="45" s="1"/>
  <c r="F243" i="45"/>
  <c r="J242" i="45"/>
  <c r="I242" i="45" s="1"/>
  <c r="F220" i="45"/>
  <c r="J219" i="45"/>
  <c r="I219" i="45" s="1"/>
  <c r="F138" i="45"/>
  <c r="J137" i="45"/>
  <c r="I137" i="45" s="1"/>
  <c r="F116" i="45"/>
  <c r="J115" i="45"/>
  <c r="I115" i="45" s="1"/>
  <c r="F83" i="45"/>
  <c r="J82" i="45"/>
  <c r="I82" i="45" s="1"/>
  <c r="F168" i="45"/>
  <c r="J167" i="45"/>
  <c r="I167" i="45" s="1"/>
  <c r="J15" i="45"/>
  <c r="F16" i="45"/>
  <c r="F38" i="45"/>
  <c r="J37" i="45"/>
  <c r="I241" i="45"/>
  <c r="I218" i="45"/>
  <c r="I114" i="45"/>
  <c r="I14" i="45"/>
  <c r="I36" i="45"/>
  <c r="J187" i="45"/>
  <c r="F188" i="45"/>
  <c r="F139" i="47"/>
  <c r="J138" i="47"/>
  <c r="J16" i="47"/>
  <c r="F17" i="47"/>
  <c r="F222" i="47"/>
  <c r="J221" i="47"/>
  <c r="I221" i="47" s="1"/>
  <c r="F168" i="47"/>
  <c r="J167" i="47"/>
  <c r="I167" i="47" s="1"/>
  <c r="F292" i="47"/>
  <c r="J291" i="47"/>
  <c r="I291" i="47" s="1"/>
  <c r="F245" i="47"/>
  <c r="J244" i="47"/>
  <c r="I244" i="47" s="1"/>
  <c r="F65" i="47"/>
  <c r="J64" i="47"/>
  <c r="F84" i="47"/>
  <c r="J83" i="47"/>
  <c r="F273" i="47"/>
  <c r="J272" i="47"/>
  <c r="I272" i="47" s="1"/>
  <c r="F40" i="47"/>
  <c r="J39" i="47"/>
  <c r="F118" i="47"/>
  <c r="J117" i="47"/>
  <c r="J188" i="47"/>
  <c r="I188" i="47" s="1"/>
  <c r="F189" i="47"/>
  <c r="I15" i="47"/>
  <c r="I63" i="47"/>
  <c r="I187" i="45" l="1"/>
  <c r="F39" i="45"/>
  <c r="J38" i="45"/>
  <c r="I38" i="45" s="1"/>
  <c r="I15" i="45"/>
  <c r="F169" i="45"/>
  <c r="J168" i="45"/>
  <c r="I168" i="45" s="1"/>
  <c r="J83" i="45"/>
  <c r="F84" i="45"/>
  <c r="F117" i="45"/>
  <c r="J116" i="45"/>
  <c r="I116" i="45" s="1"/>
  <c r="F139" i="45"/>
  <c r="J138" i="45"/>
  <c r="F221" i="45"/>
  <c r="J220" i="45"/>
  <c r="I220" i="45" s="1"/>
  <c r="F244" i="45"/>
  <c r="J243" i="45"/>
  <c r="I243" i="45" s="1"/>
  <c r="F292" i="45"/>
  <c r="J291" i="45"/>
  <c r="I291" i="45" s="1"/>
  <c r="F65" i="45"/>
  <c r="J64" i="45"/>
  <c r="F273" i="45"/>
  <c r="J272" i="45"/>
  <c r="I272" i="45" s="1"/>
  <c r="J188" i="45"/>
  <c r="I188" i="45" s="1"/>
  <c r="F189" i="45"/>
  <c r="F17" i="45"/>
  <c r="J16" i="45"/>
  <c r="I63" i="45"/>
  <c r="F119" i="47"/>
  <c r="J118" i="47"/>
  <c r="I118" i="47" s="1"/>
  <c r="F41" i="47"/>
  <c r="J40" i="47"/>
  <c r="F274" i="47"/>
  <c r="J273" i="47"/>
  <c r="F85" i="47"/>
  <c r="J84" i="47"/>
  <c r="F66" i="47"/>
  <c r="J65" i="47"/>
  <c r="F246" i="47"/>
  <c r="J245" i="47"/>
  <c r="I245" i="47" s="1"/>
  <c r="F293" i="47"/>
  <c r="J292" i="47"/>
  <c r="F169" i="47"/>
  <c r="J168" i="47"/>
  <c r="I168" i="47" s="1"/>
  <c r="F223" i="47"/>
  <c r="J222" i="47"/>
  <c r="F140" i="47"/>
  <c r="J139" i="47"/>
  <c r="I139" i="47" s="1"/>
  <c r="J189" i="47"/>
  <c r="F190" i="47"/>
  <c r="I39" i="47"/>
  <c r="I64" i="47"/>
  <c r="M29" i="47"/>
  <c r="O29" i="47" s="1"/>
  <c r="F18" i="47"/>
  <c r="J17" i="47"/>
  <c r="H304" i="44"/>
  <c r="H303" i="44"/>
  <c r="H302" i="44"/>
  <c r="H300" i="44"/>
  <c r="H299" i="44"/>
  <c r="H298" i="44"/>
  <c r="H297" i="44"/>
  <c r="H296" i="44"/>
  <c r="H295" i="44"/>
  <c r="H294" i="44"/>
  <c r="H291" i="44"/>
  <c r="H290" i="44"/>
  <c r="H289" i="44"/>
  <c r="H288" i="44"/>
  <c r="H287" i="44"/>
  <c r="H286" i="44"/>
  <c r="H285" i="44"/>
  <c r="H284" i="44"/>
  <c r="H283" i="44"/>
  <c r="F283" i="44"/>
  <c r="J283" i="44" s="1"/>
  <c r="I283" i="44" s="1"/>
  <c r="B283" i="44"/>
  <c r="B284" i="44" s="1"/>
  <c r="B285" i="44" s="1"/>
  <c r="B286" i="44" s="1"/>
  <c r="B287" i="44" s="1"/>
  <c r="B288" i="44" s="1"/>
  <c r="B289" i="44" s="1"/>
  <c r="B290" i="44" s="1"/>
  <c r="B291" i="44" s="1"/>
  <c r="B292" i="44" s="1"/>
  <c r="B293" i="44" s="1"/>
  <c r="B294" i="44" s="1"/>
  <c r="B295" i="44" s="1"/>
  <c r="B296" i="44" s="1"/>
  <c r="B297" i="44" s="1"/>
  <c r="B298" i="44" s="1"/>
  <c r="B299" i="44" s="1"/>
  <c r="B300" i="44" s="1"/>
  <c r="B301" i="44" s="1"/>
  <c r="B302" i="44" s="1"/>
  <c r="B303" i="44" s="1"/>
  <c r="B304" i="44" s="1"/>
  <c r="J282" i="44"/>
  <c r="I282" i="44" s="1"/>
  <c r="H282" i="44"/>
  <c r="H280" i="44"/>
  <c r="H278" i="44"/>
  <c r="H277" i="44"/>
  <c r="H276" i="44"/>
  <c r="H275" i="44"/>
  <c r="H274" i="44"/>
  <c r="H272" i="44"/>
  <c r="H271" i="44"/>
  <c r="H270" i="44"/>
  <c r="H268" i="44"/>
  <c r="H267" i="44"/>
  <c r="H266" i="44"/>
  <c r="H265" i="44"/>
  <c r="H264" i="44"/>
  <c r="F264" i="44"/>
  <c r="F265" i="44" s="1"/>
  <c r="B264" i="44"/>
  <c r="B265" i="44" s="1"/>
  <c r="B266" i="44" s="1"/>
  <c r="B267" i="44" s="1"/>
  <c r="B268" i="44" s="1"/>
  <c r="B269" i="44" s="1"/>
  <c r="B270" i="44" s="1"/>
  <c r="B271" i="44" s="1"/>
  <c r="B272" i="44" s="1"/>
  <c r="B273" i="44" s="1"/>
  <c r="B274" i="44" s="1"/>
  <c r="B275" i="44" s="1"/>
  <c r="B276" i="44" s="1"/>
  <c r="B277" i="44" s="1"/>
  <c r="B278" i="44" s="1"/>
  <c r="B279" i="44" s="1"/>
  <c r="B280" i="44" s="1"/>
  <c r="J263" i="44"/>
  <c r="I263" i="44" s="1"/>
  <c r="H263" i="44"/>
  <c r="H258" i="44"/>
  <c r="H257" i="44"/>
  <c r="H256" i="44"/>
  <c r="H255" i="44"/>
  <c r="H254" i="44"/>
  <c r="H253" i="44"/>
  <c r="H252" i="44"/>
  <c r="H251" i="44"/>
  <c r="H250" i="44"/>
  <c r="H249" i="44"/>
  <c r="H246" i="44"/>
  <c r="H245" i="44"/>
  <c r="H244" i="44"/>
  <c r="H243" i="44"/>
  <c r="H242" i="44"/>
  <c r="H241" i="44"/>
  <c r="H240" i="44"/>
  <c r="H239" i="44"/>
  <c r="H238" i="44"/>
  <c r="H237" i="44"/>
  <c r="H236" i="44"/>
  <c r="H235" i="44"/>
  <c r="F235" i="44"/>
  <c r="F236" i="44" s="1"/>
  <c r="J236" i="44" s="1"/>
  <c r="B235" i="44"/>
  <c r="B236" i="44" s="1"/>
  <c r="B237" i="44" s="1"/>
  <c r="B238" i="44" s="1"/>
  <c r="B239" i="44" s="1"/>
  <c r="B240" i="44" s="1"/>
  <c r="B241" i="44" s="1"/>
  <c r="B242" i="44" s="1"/>
  <c r="B243" i="44" s="1"/>
  <c r="B244" i="44" s="1"/>
  <c r="B245" i="44" s="1"/>
  <c r="B246" i="44" s="1"/>
  <c r="B247" i="44" s="1"/>
  <c r="B248" i="44" s="1"/>
  <c r="B249" i="44" s="1"/>
  <c r="B250" i="44" s="1"/>
  <c r="B251" i="44" s="1"/>
  <c r="B252" i="44" s="1"/>
  <c r="B253" i="44" s="1"/>
  <c r="B254" i="44" s="1"/>
  <c r="B255" i="44" s="1"/>
  <c r="B256" i="44" s="1"/>
  <c r="B257" i="44" s="1"/>
  <c r="B258" i="44" s="1"/>
  <c r="J234" i="44"/>
  <c r="H234" i="44"/>
  <c r="H232" i="44"/>
  <c r="H230" i="44"/>
  <c r="H229" i="44"/>
  <c r="H228" i="44"/>
  <c r="H227" i="44"/>
  <c r="H226" i="44"/>
  <c r="H225" i="44"/>
  <c r="H224" i="44"/>
  <c r="H223" i="44"/>
  <c r="H221" i="44"/>
  <c r="H220" i="44"/>
  <c r="H219" i="44"/>
  <c r="H218" i="44"/>
  <c r="H217" i="44"/>
  <c r="H216" i="44"/>
  <c r="H214" i="44"/>
  <c r="H213" i="44"/>
  <c r="H212" i="44"/>
  <c r="F212" i="44"/>
  <c r="F213" i="44" s="1"/>
  <c r="B212" i="44"/>
  <c r="B213" i="44" s="1"/>
  <c r="B214" i="44" s="1"/>
  <c r="B215" i="44" s="1"/>
  <c r="B216" i="44" s="1"/>
  <c r="B217" i="44" s="1"/>
  <c r="B218" i="44" s="1"/>
  <c r="B219" i="44" s="1"/>
  <c r="B220" i="44" s="1"/>
  <c r="B221" i="44" s="1"/>
  <c r="B222" i="44" s="1"/>
  <c r="B223" i="44" s="1"/>
  <c r="B224" i="44" s="1"/>
  <c r="B225" i="44" s="1"/>
  <c r="B226" i="44" s="1"/>
  <c r="B227" i="44" s="1"/>
  <c r="B228" i="44" s="1"/>
  <c r="B229" i="44" s="1"/>
  <c r="B230" i="44" s="1"/>
  <c r="B231" i="44" s="1"/>
  <c r="B232" i="44" s="1"/>
  <c r="J211" i="44"/>
  <c r="H211" i="44"/>
  <c r="H201" i="44"/>
  <c r="H200" i="44"/>
  <c r="H199" i="44"/>
  <c r="H197" i="44"/>
  <c r="H196" i="44"/>
  <c r="H195" i="44"/>
  <c r="H194" i="44"/>
  <c r="H193" i="44"/>
  <c r="H192" i="44"/>
  <c r="H191" i="44"/>
  <c r="H188" i="44"/>
  <c r="H187" i="44"/>
  <c r="H186" i="44"/>
  <c r="H185" i="44"/>
  <c r="H184" i="44"/>
  <c r="H183" i="44"/>
  <c r="H182" i="44"/>
  <c r="H181" i="44"/>
  <c r="H180" i="44"/>
  <c r="F180" i="44"/>
  <c r="F181" i="44" s="1"/>
  <c r="F182" i="44" s="1"/>
  <c r="J182" i="44" s="1"/>
  <c r="I182" i="44" s="1"/>
  <c r="B180" i="44"/>
  <c r="B181" i="44" s="1"/>
  <c r="B182" i="44" s="1"/>
  <c r="B183" i="44" s="1"/>
  <c r="B184" i="44" s="1"/>
  <c r="B185" i="44" s="1"/>
  <c r="B186" i="44" s="1"/>
  <c r="B187" i="44" s="1"/>
  <c r="B188" i="44" s="1"/>
  <c r="B189" i="44" s="1"/>
  <c r="B190" i="44" s="1"/>
  <c r="B191" i="44" s="1"/>
  <c r="B192" i="44" s="1"/>
  <c r="B193" i="44" s="1"/>
  <c r="B194" i="44" s="1"/>
  <c r="B195" i="44" s="1"/>
  <c r="B196" i="44" s="1"/>
  <c r="B197" i="44" s="1"/>
  <c r="B198" i="44" s="1"/>
  <c r="B199" i="44" s="1"/>
  <c r="B200" i="44" s="1"/>
  <c r="B201" i="44" s="1"/>
  <c r="J179" i="44"/>
  <c r="I179" i="44" s="1"/>
  <c r="H179" i="44"/>
  <c r="H177" i="44"/>
  <c r="H176" i="44"/>
  <c r="H175" i="44"/>
  <c r="H174" i="44"/>
  <c r="H173" i="44"/>
  <c r="H172" i="44"/>
  <c r="H169" i="44"/>
  <c r="H168" i="44"/>
  <c r="H167" i="44"/>
  <c r="H166" i="44"/>
  <c r="H165" i="44"/>
  <c r="H164" i="44"/>
  <c r="H163" i="44"/>
  <c r="B163" i="44"/>
  <c r="B164" i="44" s="1"/>
  <c r="B165" i="44" s="1"/>
  <c r="B166" i="44" s="1"/>
  <c r="B167" i="44" s="1"/>
  <c r="B168" i="44" s="1"/>
  <c r="B169" i="44" s="1"/>
  <c r="B170" i="44" s="1"/>
  <c r="B171" i="44" s="1"/>
  <c r="B172" i="44" s="1"/>
  <c r="B173" i="44" s="1"/>
  <c r="B174" i="44" s="1"/>
  <c r="B175" i="44" s="1"/>
  <c r="B176" i="44" s="1"/>
  <c r="B177" i="44" s="1"/>
  <c r="H162" i="44"/>
  <c r="H161" i="44"/>
  <c r="H160" i="44"/>
  <c r="F160" i="44"/>
  <c r="F161" i="44" s="1"/>
  <c r="B160" i="44"/>
  <c r="B161" i="44" s="1"/>
  <c r="B162" i="44" s="1"/>
  <c r="J159" i="44"/>
  <c r="H159" i="44"/>
  <c r="H151" i="44"/>
  <c r="H149" i="44"/>
  <c r="H148" i="44"/>
  <c r="H147" i="44"/>
  <c r="H146" i="44"/>
  <c r="H145" i="44"/>
  <c r="H144" i="44"/>
  <c r="H143" i="44"/>
  <c r="H142" i="44"/>
  <c r="H141" i="44"/>
  <c r="H140" i="44"/>
  <c r="H137" i="44"/>
  <c r="H136" i="44"/>
  <c r="H135" i="44"/>
  <c r="H134" i="44"/>
  <c r="H133" i="44"/>
  <c r="H132" i="44"/>
  <c r="H131" i="44"/>
  <c r="H130" i="44"/>
  <c r="F130" i="44"/>
  <c r="B130" i="44"/>
  <c r="B131" i="44" s="1"/>
  <c r="B132" i="44" s="1"/>
  <c r="B133" i="44" s="1"/>
  <c r="B134" i="44" s="1"/>
  <c r="B135" i="44" s="1"/>
  <c r="B136" i="44" s="1"/>
  <c r="B137" i="44" s="1"/>
  <c r="B138" i="44" s="1"/>
  <c r="B139" i="44" s="1"/>
  <c r="B140" i="44" s="1"/>
  <c r="B141" i="44" s="1"/>
  <c r="B142" i="44" s="1"/>
  <c r="B143" i="44" s="1"/>
  <c r="B144" i="44" s="1"/>
  <c r="B145" i="44" s="1"/>
  <c r="B146" i="44" s="1"/>
  <c r="B147" i="44" s="1"/>
  <c r="B148" i="44" s="1"/>
  <c r="B149" i="44" s="1"/>
  <c r="B150" i="44" s="1"/>
  <c r="B151" i="44" s="1"/>
  <c r="J129" i="44"/>
  <c r="I129" i="44" s="1"/>
  <c r="H129" i="44"/>
  <c r="H127" i="44"/>
  <c r="H125" i="44"/>
  <c r="H124" i="44"/>
  <c r="H123" i="44"/>
  <c r="H122" i="44"/>
  <c r="H121" i="44"/>
  <c r="H120" i="44"/>
  <c r="H119" i="44"/>
  <c r="H118" i="44"/>
  <c r="H116" i="44"/>
  <c r="H115" i="44"/>
  <c r="H114" i="44"/>
  <c r="H113" i="44"/>
  <c r="H112" i="44"/>
  <c r="H111" i="44"/>
  <c r="H109" i="44"/>
  <c r="H108" i="44"/>
  <c r="F108" i="44"/>
  <c r="F109" i="44" s="1"/>
  <c r="F110" i="44" s="1"/>
  <c r="B108" i="44"/>
  <c r="B109" i="44" s="1"/>
  <c r="B110" i="44" s="1"/>
  <c r="B111" i="44" s="1"/>
  <c r="B112" i="44" s="1"/>
  <c r="B113" i="44" s="1"/>
  <c r="B114" i="44" s="1"/>
  <c r="B115" i="44" s="1"/>
  <c r="B116" i="44" s="1"/>
  <c r="B117" i="44" s="1"/>
  <c r="B118" i="44" s="1"/>
  <c r="B119" i="44" s="1"/>
  <c r="B120" i="44" s="1"/>
  <c r="B121" i="44" s="1"/>
  <c r="B122" i="44" s="1"/>
  <c r="B123" i="44" s="1"/>
  <c r="B124" i="44" s="1"/>
  <c r="B125" i="44" s="1"/>
  <c r="B126" i="44" s="1"/>
  <c r="B127" i="44" s="1"/>
  <c r="J107" i="44"/>
  <c r="I107" i="44" s="1"/>
  <c r="H107" i="44"/>
  <c r="H90" i="44"/>
  <c r="H89" i="44"/>
  <c r="H88" i="44"/>
  <c r="H87" i="44"/>
  <c r="H86" i="44"/>
  <c r="H85" i="44"/>
  <c r="H82" i="44"/>
  <c r="H81" i="44"/>
  <c r="H80" i="44"/>
  <c r="H79" i="44"/>
  <c r="H78" i="44"/>
  <c r="H77" i="44"/>
  <c r="H76" i="44"/>
  <c r="H75" i="44"/>
  <c r="F75" i="44"/>
  <c r="J75" i="44" s="1"/>
  <c r="I75" i="44" s="1"/>
  <c r="B75" i="44"/>
  <c r="B76" i="44" s="1"/>
  <c r="B77" i="44" s="1"/>
  <c r="B78" i="44" s="1"/>
  <c r="B79" i="44" s="1"/>
  <c r="B80" i="44" s="1"/>
  <c r="B81" i="44" s="1"/>
  <c r="B82" i="44" s="1"/>
  <c r="B83" i="44" s="1"/>
  <c r="B84" i="44" s="1"/>
  <c r="B85" i="44" s="1"/>
  <c r="B86" i="44" s="1"/>
  <c r="B87" i="44" s="1"/>
  <c r="B88" i="44" s="1"/>
  <c r="B89" i="44" s="1"/>
  <c r="B90" i="44" s="1"/>
  <c r="J74" i="44"/>
  <c r="I74" i="44" s="1"/>
  <c r="H74" i="44"/>
  <c r="H72" i="44"/>
  <c r="H70" i="44"/>
  <c r="H69" i="44"/>
  <c r="H68" i="44"/>
  <c r="H67" i="44"/>
  <c r="H66" i="44"/>
  <c r="H64" i="44"/>
  <c r="H63" i="44"/>
  <c r="H62" i="44"/>
  <c r="H60" i="44"/>
  <c r="H59" i="44"/>
  <c r="H58" i="44"/>
  <c r="H57" i="44"/>
  <c r="H56" i="44"/>
  <c r="F56" i="44"/>
  <c r="J56" i="44" s="1"/>
  <c r="I56" i="44" s="1"/>
  <c r="B56" i="44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J55" i="44"/>
  <c r="I55" i="44" s="1"/>
  <c r="H55" i="44"/>
  <c r="H49" i="44"/>
  <c r="H48" i="44"/>
  <c r="H46" i="44"/>
  <c r="H45" i="44"/>
  <c r="H44" i="44"/>
  <c r="H43" i="44"/>
  <c r="H42" i="44"/>
  <c r="H41" i="44"/>
  <c r="H40" i="44"/>
  <c r="H39" i="44"/>
  <c r="H38" i="44"/>
  <c r="H35" i="44"/>
  <c r="H34" i="44"/>
  <c r="H33" i="44"/>
  <c r="H32" i="44"/>
  <c r="H31" i="44"/>
  <c r="H30" i="44"/>
  <c r="F30" i="44"/>
  <c r="F31" i="44" s="1"/>
  <c r="J31" i="44" s="1"/>
  <c r="I31" i="44" s="1"/>
  <c r="B30" i="44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J29" i="44"/>
  <c r="I29" i="44" s="1"/>
  <c r="H29" i="44"/>
  <c r="H27" i="44"/>
  <c r="H26" i="44"/>
  <c r="H24" i="44"/>
  <c r="H23" i="44"/>
  <c r="H22" i="44"/>
  <c r="H21" i="44"/>
  <c r="H20" i="44"/>
  <c r="H19" i="44"/>
  <c r="H18" i="44"/>
  <c r="H15" i="44"/>
  <c r="H14" i="44"/>
  <c r="H13" i="44"/>
  <c r="H12" i="44"/>
  <c r="H11" i="44"/>
  <c r="H10" i="44"/>
  <c r="H9" i="44"/>
  <c r="H8" i="44"/>
  <c r="H7" i="44"/>
  <c r="F7" i="44"/>
  <c r="F8" i="44" s="1"/>
  <c r="B7" i="44"/>
  <c r="B8" i="44" s="1"/>
  <c r="B9" i="44" s="1"/>
  <c r="B10" i="44" s="1"/>
  <c r="B11" i="44" s="1"/>
  <c r="B12" i="44" s="1"/>
  <c r="B13" i="44" s="1"/>
  <c r="B14" i="44" s="1"/>
  <c r="B15" i="44" s="1"/>
  <c r="B16" i="44" s="1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J6" i="44"/>
  <c r="M6" i="44" s="1"/>
  <c r="O6" i="44" s="1"/>
  <c r="H6" i="44"/>
  <c r="I16" i="45" l="1"/>
  <c r="J189" i="45"/>
  <c r="F190" i="45"/>
  <c r="I64" i="45"/>
  <c r="M30" i="45"/>
  <c r="P30" i="45" s="1"/>
  <c r="R30" i="45" s="1"/>
  <c r="F85" i="45"/>
  <c r="J84" i="45"/>
  <c r="F18" i="45"/>
  <c r="J17" i="45"/>
  <c r="F274" i="45"/>
  <c r="J273" i="45"/>
  <c r="F66" i="45"/>
  <c r="J65" i="45"/>
  <c r="J292" i="45"/>
  <c r="F293" i="45"/>
  <c r="F245" i="45"/>
  <c r="J244" i="45"/>
  <c r="I244" i="45" s="1"/>
  <c r="F222" i="45"/>
  <c r="J221" i="45"/>
  <c r="I221" i="45" s="1"/>
  <c r="F140" i="45"/>
  <c r="J139" i="45"/>
  <c r="I139" i="45" s="1"/>
  <c r="F118" i="45"/>
  <c r="J117" i="45"/>
  <c r="F170" i="45"/>
  <c r="J169" i="45"/>
  <c r="I169" i="45" s="1"/>
  <c r="J39" i="45"/>
  <c r="I39" i="45" s="1"/>
  <c r="F40" i="45"/>
  <c r="F19" i="47"/>
  <c r="J18" i="47"/>
  <c r="F141" i="47"/>
  <c r="J140" i="47"/>
  <c r="I140" i="47" s="1"/>
  <c r="F224" i="47"/>
  <c r="J223" i="47"/>
  <c r="I223" i="47" s="1"/>
  <c r="F170" i="47"/>
  <c r="J169" i="47"/>
  <c r="I169" i="47" s="1"/>
  <c r="F294" i="47"/>
  <c r="J293" i="47"/>
  <c r="I293" i="47" s="1"/>
  <c r="F247" i="47"/>
  <c r="J246" i="47"/>
  <c r="I246" i="47" s="1"/>
  <c r="F67" i="47"/>
  <c r="J66" i="47"/>
  <c r="J85" i="47"/>
  <c r="I85" i="47" s="1"/>
  <c r="F86" i="47"/>
  <c r="F275" i="47"/>
  <c r="J274" i="47"/>
  <c r="I274" i="47" s="1"/>
  <c r="F42" i="47"/>
  <c r="J41" i="47"/>
  <c r="F120" i="47"/>
  <c r="J119" i="47"/>
  <c r="I119" i="47" s="1"/>
  <c r="I17" i="47"/>
  <c r="F191" i="47"/>
  <c r="J190" i="47"/>
  <c r="I190" i="47" s="1"/>
  <c r="I84" i="47"/>
  <c r="I40" i="47"/>
  <c r="J109" i="44"/>
  <c r="I109" i="44" s="1"/>
  <c r="I236" i="44"/>
  <c r="M35" i="44"/>
  <c r="O35" i="44" s="1"/>
  <c r="F76" i="44"/>
  <c r="F77" i="44" s="1"/>
  <c r="F78" i="44" s="1"/>
  <c r="J78" i="44" s="1"/>
  <c r="I78" i="44" s="1"/>
  <c r="J108" i="44"/>
  <c r="I108" i="44" s="1"/>
  <c r="H61" i="44"/>
  <c r="H73" i="44" s="1"/>
  <c r="H171" i="44"/>
  <c r="E171" i="44" s="1"/>
  <c r="H84" i="44"/>
  <c r="E84" i="44" s="1"/>
  <c r="H110" i="44"/>
  <c r="E110" i="44" s="1"/>
  <c r="F237" i="44"/>
  <c r="F238" i="44" s="1"/>
  <c r="J212" i="44"/>
  <c r="I212" i="44" s="1"/>
  <c r="J7" i="44"/>
  <c r="I6" i="44"/>
  <c r="F284" i="44"/>
  <c r="F285" i="44" s="1"/>
  <c r="J264" i="44"/>
  <c r="I264" i="44" s="1"/>
  <c r="J235" i="44"/>
  <c r="I235" i="44" s="1"/>
  <c r="J213" i="44"/>
  <c r="I213" i="44" s="1"/>
  <c r="F214" i="44"/>
  <c r="J214" i="44" s="1"/>
  <c r="I214" i="44" s="1"/>
  <c r="J180" i="44"/>
  <c r="I180" i="44" s="1"/>
  <c r="J181" i="44"/>
  <c r="I181" i="44" s="1"/>
  <c r="J161" i="44"/>
  <c r="I161" i="44" s="1"/>
  <c r="F162" i="44"/>
  <c r="J160" i="44"/>
  <c r="I160" i="44" s="1"/>
  <c r="J30" i="44"/>
  <c r="F32" i="44"/>
  <c r="F33" i="44" s="1"/>
  <c r="F34" i="44" s="1"/>
  <c r="F9" i="44"/>
  <c r="J8" i="44"/>
  <c r="H139" i="44"/>
  <c r="E139" i="44" s="1"/>
  <c r="H293" i="44"/>
  <c r="E293" i="44" s="1"/>
  <c r="I234" i="44"/>
  <c r="J110" i="44"/>
  <c r="I110" i="44" s="1"/>
  <c r="F131" i="44"/>
  <c r="J130" i="44"/>
  <c r="I211" i="44"/>
  <c r="I159" i="44"/>
  <c r="H269" i="44"/>
  <c r="E269" i="44" s="1"/>
  <c r="H37" i="44"/>
  <c r="E37" i="44" s="1"/>
  <c r="F57" i="44"/>
  <c r="H17" i="44"/>
  <c r="E17" i="44" s="1"/>
  <c r="F111" i="44"/>
  <c r="F183" i="44"/>
  <c r="H248" i="44"/>
  <c r="E248" i="44" s="1"/>
  <c r="F266" i="44"/>
  <c r="J265" i="44"/>
  <c r="I265" i="44" s="1"/>
  <c r="H190" i="44"/>
  <c r="E190" i="44" s="1"/>
  <c r="H215" i="44"/>
  <c r="E215" i="44" s="1"/>
  <c r="F282" i="43"/>
  <c r="F263" i="43"/>
  <c r="F234" i="43"/>
  <c r="J234" i="43" s="1"/>
  <c r="F211" i="43"/>
  <c r="J211" i="43" s="1"/>
  <c r="F179" i="43"/>
  <c r="F159" i="43"/>
  <c r="F129" i="43"/>
  <c r="F107" i="43"/>
  <c r="F108" i="43" s="1"/>
  <c r="J108" i="43" s="1"/>
  <c r="F74" i="43"/>
  <c r="F55" i="43"/>
  <c r="F56" i="43" s="1"/>
  <c r="F30" i="43"/>
  <c r="F7" i="43"/>
  <c r="G304" i="43"/>
  <c r="H304" i="43" s="1"/>
  <c r="G303" i="43"/>
  <c r="H303" i="43" s="1"/>
  <c r="G302" i="43"/>
  <c r="H302" i="43" s="1"/>
  <c r="G300" i="43"/>
  <c r="H300" i="43" s="1"/>
  <c r="G299" i="43"/>
  <c r="H299" i="43" s="1"/>
  <c r="G298" i="43"/>
  <c r="H298" i="43" s="1"/>
  <c r="G297" i="43"/>
  <c r="H297" i="43" s="1"/>
  <c r="G296" i="43"/>
  <c r="H296" i="43" s="1"/>
  <c r="G295" i="43"/>
  <c r="H295" i="43" s="1"/>
  <c r="G294" i="43"/>
  <c r="H294" i="43" s="1"/>
  <c r="G293" i="43"/>
  <c r="G291" i="43"/>
  <c r="H291" i="43" s="1"/>
  <c r="G290" i="43"/>
  <c r="H290" i="43" s="1"/>
  <c r="G289" i="43"/>
  <c r="H289" i="43" s="1"/>
  <c r="G288" i="43"/>
  <c r="H288" i="43" s="1"/>
  <c r="G287" i="43"/>
  <c r="H287" i="43" s="1"/>
  <c r="G286" i="43"/>
  <c r="H286" i="43" s="1"/>
  <c r="G285" i="43"/>
  <c r="H285" i="43" s="1"/>
  <c r="G284" i="43"/>
  <c r="H284" i="43" s="1"/>
  <c r="G283" i="43"/>
  <c r="H283" i="43" s="1"/>
  <c r="B283" i="43"/>
  <c r="B284" i="43" s="1"/>
  <c r="B285" i="43" s="1"/>
  <c r="B286" i="43" s="1"/>
  <c r="B287" i="43" s="1"/>
  <c r="B288" i="43" s="1"/>
  <c r="B289" i="43" s="1"/>
  <c r="B290" i="43" s="1"/>
  <c r="B291" i="43" s="1"/>
  <c r="B292" i="43" s="1"/>
  <c r="B293" i="43" s="1"/>
  <c r="B294" i="43" s="1"/>
  <c r="B295" i="43" s="1"/>
  <c r="B296" i="43" s="1"/>
  <c r="B297" i="43" s="1"/>
  <c r="B298" i="43" s="1"/>
  <c r="B299" i="43" s="1"/>
  <c r="B300" i="43" s="1"/>
  <c r="B301" i="43" s="1"/>
  <c r="B302" i="43" s="1"/>
  <c r="B303" i="43" s="1"/>
  <c r="B304" i="43" s="1"/>
  <c r="G282" i="43"/>
  <c r="H282" i="43" s="1"/>
  <c r="G280" i="43"/>
  <c r="H280" i="43" s="1"/>
  <c r="G278" i="43"/>
  <c r="H278" i="43" s="1"/>
  <c r="G277" i="43"/>
  <c r="H277" i="43" s="1"/>
  <c r="G276" i="43"/>
  <c r="H276" i="43" s="1"/>
  <c r="G275" i="43"/>
  <c r="H275" i="43" s="1"/>
  <c r="G274" i="43"/>
  <c r="H274" i="43" s="1"/>
  <c r="G272" i="43"/>
  <c r="H272" i="43" s="1"/>
  <c r="G271" i="43"/>
  <c r="H271" i="43" s="1"/>
  <c r="G270" i="43"/>
  <c r="H270" i="43" s="1"/>
  <c r="G269" i="43"/>
  <c r="G268" i="43"/>
  <c r="H268" i="43" s="1"/>
  <c r="G267" i="43"/>
  <c r="H267" i="43" s="1"/>
  <c r="G266" i="43"/>
  <c r="H266" i="43" s="1"/>
  <c r="G265" i="43"/>
  <c r="H265" i="43" s="1"/>
  <c r="G264" i="43"/>
  <c r="H264" i="43" s="1"/>
  <c r="B264" i="43"/>
  <c r="B265" i="43" s="1"/>
  <c r="B266" i="43" s="1"/>
  <c r="B267" i="43" s="1"/>
  <c r="B268" i="43" s="1"/>
  <c r="B269" i="43" s="1"/>
  <c r="B270" i="43" s="1"/>
  <c r="B271" i="43" s="1"/>
  <c r="B272" i="43" s="1"/>
  <c r="B273" i="43" s="1"/>
  <c r="B274" i="43" s="1"/>
  <c r="B275" i="43" s="1"/>
  <c r="B276" i="43" s="1"/>
  <c r="B277" i="43" s="1"/>
  <c r="B278" i="43" s="1"/>
  <c r="B279" i="43" s="1"/>
  <c r="B280" i="43" s="1"/>
  <c r="G263" i="43"/>
  <c r="H263" i="43" s="1"/>
  <c r="G258" i="43"/>
  <c r="H258" i="43" s="1"/>
  <c r="G257" i="43"/>
  <c r="H257" i="43" s="1"/>
  <c r="G256" i="43"/>
  <c r="H256" i="43" s="1"/>
  <c r="G255" i="43"/>
  <c r="H255" i="43" s="1"/>
  <c r="G254" i="43"/>
  <c r="H254" i="43" s="1"/>
  <c r="G253" i="43"/>
  <c r="H253" i="43" s="1"/>
  <c r="G252" i="43"/>
  <c r="H252" i="43" s="1"/>
  <c r="G251" i="43"/>
  <c r="H251" i="43" s="1"/>
  <c r="G250" i="43"/>
  <c r="H250" i="43" s="1"/>
  <c r="G249" i="43"/>
  <c r="H249" i="43" s="1"/>
  <c r="G248" i="43"/>
  <c r="G246" i="43"/>
  <c r="H246" i="43" s="1"/>
  <c r="G245" i="43"/>
  <c r="H245" i="43" s="1"/>
  <c r="G244" i="43"/>
  <c r="H244" i="43" s="1"/>
  <c r="G243" i="43"/>
  <c r="H243" i="43" s="1"/>
  <c r="G242" i="43"/>
  <c r="H242" i="43" s="1"/>
  <c r="G241" i="43"/>
  <c r="H241" i="43" s="1"/>
  <c r="G240" i="43"/>
  <c r="H240" i="43" s="1"/>
  <c r="G239" i="43"/>
  <c r="H239" i="43" s="1"/>
  <c r="G238" i="43"/>
  <c r="H238" i="43" s="1"/>
  <c r="G237" i="43"/>
  <c r="H237" i="43" s="1"/>
  <c r="G236" i="43"/>
  <c r="H236" i="43" s="1"/>
  <c r="G235" i="43"/>
  <c r="H235" i="43" s="1"/>
  <c r="B235" i="43"/>
  <c r="B236" i="43" s="1"/>
  <c r="B237" i="43" s="1"/>
  <c r="B238" i="43" s="1"/>
  <c r="B239" i="43" s="1"/>
  <c r="B240" i="43" s="1"/>
  <c r="B241" i="43" s="1"/>
  <c r="B242" i="43" s="1"/>
  <c r="B243" i="43" s="1"/>
  <c r="B244" i="43" s="1"/>
  <c r="B245" i="43" s="1"/>
  <c r="B246" i="43" s="1"/>
  <c r="B247" i="43" s="1"/>
  <c r="B248" i="43" s="1"/>
  <c r="B249" i="43" s="1"/>
  <c r="B250" i="43" s="1"/>
  <c r="B251" i="43" s="1"/>
  <c r="B252" i="43" s="1"/>
  <c r="B253" i="43" s="1"/>
  <c r="B254" i="43" s="1"/>
  <c r="B255" i="43" s="1"/>
  <c r="B256" i="43" s="1"/>
  <c r="B257" i="43" s="1"/>
  <c r="B258" i="43" s="1"/>
  <c r="G234" i="43"/>
  <c r="H234" i="43" s="1"/>
  <c r="G232" i="43"/>
  <c r="H232" i="43" s="1"/>
  <c r="G230" i="43"/>
  <c r="H230" i="43" s="1"/>
  <c r="G229" i="43"/>
  <c r="H229" i="43" s="1"/>
  <c r="G228" i="43"/>
  <c r="H228" i="43" s="1"/>
  <c r="G227" i="43"/>
  <c r="H227" i="43" s="1"/>
  <c r="G226" i="43"/>
  <c r="H226" i="43" s="1"/>
  <c r="G225" i="43"/>
  <c r="H225" i="43" s="1"/>
  <c r="G224" i="43"/>
  <c r="H224" i="43" s="1"/>
  <c r="G223" i="43"/>
  <c r="H223" i="43" s="1"/>
  <c r="G221" i="43"/>
  <c r="H221" i="43" s="1"/>
  <c r="G220" i="43"/>
  <c r="H220" i="43" s="1"/>
  <c r="G219" i="43"/>
  <c r="H219" i="43" s="1"/>
  <c r="G218" i="43"/>
  <c r="H218" i="43" s="1"/>
  <c r="G217" i="43"/>
  <c r="H217" i="43" s="1"/>
  <c r="G216" i="43"/>
  <c r="H216" i="43" s="1"/>
  <c r="G215" i="43"/>
  <c r="G214" i="43"/>
  <c r="H214" i="43" s="1"/>
  <c r="G213" i="43"/>
  <c r="H213" i="43" s="1"/>
  <c r="G212" i="43"/>
  <c r="H212" i="43" s="1"/>
  <c r="F212" i="43"/>
  <c r="J212" i="43" s="1"/>
  <c r="B212" i="43"/>
  <c r="B213" i="43" s="1"/>
  <c r="B214" i="43" s="1"/>
  <c r="B215" i="43" s="1"/>
  <c r="B216" i="43" s="1"/>
  <c r="B217" i="43" s="1"/>
  <c r="B218" i="43" s="1"/>
  <c r="B219" i="43" s="1"/>
  <c r="B220" i="43" s="1"/>
  <c r="B221" i="43" s="1"/>
  <c r="B222" i="43" s="1"/>
  <c r="B223" i="43" s="1"/>
  <c r="B224" i="43" s="1"/>
  <c r="B225" i="43" s="1"/>
  <c r="B226" i="43" s="1"/>
  <c r="B227" i="43" s="1"/>
  <c r="B228" i="43" s="1"/>
  <c r="B229" i="43" s="1"/>
  <c r="B230" i="43" s="1"/>
  <c r="B231" i="43" s="1"/>
  <c r="B232" i="43" s="1"/>
  <c r="G211" i="43"/>
  <c r="H211" i="43" s="1"/>
  <c r="G201" i="43"/>
  <c r="H201" i="43" s="1"/>
  <c r="G200" i="43"/>
  <c r="H200" i="43" s="1"/>
  <c r="G199" i="43"/>
  <c r="H199" i="43" s="1"/>
  <c r="G197" i="43"/>
  <c r="H197" i="43" s="1"/>
  <c r="G196" i="43"/>
  <c r="H196" i="43" s="1"/>
  <c r="G195" i="43"/>
  <c r="H195" i="43" s="1"/>
  <c r="G194" i="43"/>
  <c r="H194" i="43" s="1"/>
  <c r="G193" i="43"/>
  <c r="H193" i="43" s="1"/>
  <c r="G192" i="43"/>
  <c r="H192" i="43" s="1"/>
  <c r="G191" i="43"/>
  <c r="H191" i="43" s="1"/>
  <c r="G190" i="43"/>
  <c r="G188" i="43"/>
  <c r="H188" i="43" s="1"/>
  <c r="G187" i="43"/>
  <c r="H187" i="43" s="1"/>
  <c r="G186" i="43"/>
  <c r="H186" i="43" s="1"/>
  <c r="G185" i="43"/>
  <c r="H185" i="43" s="1"/>
  <c r="G184" i="43"/>
  <c r="H184" i="43" s="1"/>
  <c r="G183" i="43"/>
  <c r="H183" i="43" s="1"/>
  <c r="G182" i="43"/>
  <c r="H182" i="43" s="1"/>
  <c r="G181" i="43"/>
  <c r="H181" i="43" s="1"/>
  <c r="G180" i="43"/>
  <c r="H180" i="43" s="1"/>
  <c r="F180" i="43"/>
  <c r="J180" i="43" s="1"/>
  <c r="B180" i="43"/>
  <c r="B181" i="43" s="1"/>
  <c r="B182" i="43" s="1"/>
  <c r="B183" i="43" s="1"/>
  <c r="B184" i="43" s="1"/>
  <c r="B185" i="43" s="1"/>
  <c r="B186" i="43" s="1"/>
  <c r="B187" i="43" s="1"/>
  <c r="B188" i="43" s="1"/>
  <c r="B189" i="43" s="1"/>
  <c r="B190" i="43" s="1"/>
  <c r="B191" i="43" s="1"/>
  <c r="B192" i="43" s="1"/>
  <c r="B193" i="43" s="1"/>
  <c r="B194" i="43" s="1"/>
  <c r="B195" i="43" s="1"/>
  <c r="B196" i="43" s="1"/>
  <c r="B197" i="43" s="1"/>
  <c r="B198" i="43" s="1"/>
  <c r="B199" i="43" s="1"/>
  <c r="B200" i="43" s="1"/>
  <c r="B201" i="43" s="1"/>
  <c r="J179" i="43"/>
  <c r="G179" i="43"/>
  <c r="H179" i="43" s="1"/>
  <c r="G177" i="43"/>
  <c r="H177" i="43" s="1"/>
  <c r="G176" i="43"/>
  <c r="H176" i="43" s="1"/>
  <c r="G175" i="43"/>
  <c r="H175" i="43" s="1"/>
  <c r="G174" i="43"/>
  <c r="H174" i="43" s="1"/>
  <c r="G173" i="43"/>
  <c r="H173" i="43" s="1"/>
  <c r="G172" i="43"/>
  <c r="H172" i="43" s="1"/>
  <c r="G171" i="43"/>
  <c r="G169" i="43"/>
  <c r="H169" i="43" s="1"/>
  <c r="G168" i="43"/>
  <c r="H168" i="43" s="1"/>
  <c r="G167" i="43"/>
  <c r="H167" i="43" s="1"/>
  <c r="G166" i="43"/>
  <c r="H166" i="43" s="1"/>
  <c r="G165" i="43"/>
  <c r="H165" i="43" s="1"/>
  <c r="G164" i="43"/>
  <c r="H164" i="43" s="1"/>
  <c r="G163" i="43"/>
  <c r="H163" i="43" s="1"/>
  <c r="G162" i="43"/>
  <c r="H162" i="43" s="1"/>
  <c r="G161" i="43"/>
  <c r="H161" i="43" s="1"/>
  <c r="G160" i="43"/>
  <c r="H160" i="43" s="1"/>
  <c r="B160" i="43"/>
  <c r="B161" i="43" s="1"/>
  <c r="B162" i="43" s="1"/>
  <c r="B163" i="43" s="1"/>
  <c r="B164" i="43" s="1"/>
  <c r="B165" i="43" s="1"/>
  <c r="B166" i="43" s="1"/>
  <c r="B167" i="43" s="1"/>
  <c r="B168" i="43" s="1"/>
  <c r="B169" i="43" s="1"/>
  <c r="B170" i="43" s="1"/>
  <c r="B171" i="43" s="1"/>
  <c r="B172" i="43" s="1"/>
  <c r="B173" i="43" s="1"/>
  <c r="B174" i="43" s="1"/>
  <c r="B175" i="43" s="1"/>
  <c r="B176" i="43" s="1"/>
  <c r="B177" i="43" s="1"/>
  <c r="G159" i="43"/>
  <c r="H159" i="43" s="1"/>
  <c r="J159" i="43"/>
  <c r="I159" i="43" s="1"/>
  <c r="G151" i="43"/>
  <c r="H151" i="43" s="1"/>
  <c r="G149" i="43"/>
  <c r="H149" i="43" s="1"/>
  <c r="G148" i="43"/>
  <c r="H148" i="43" s="1"/>
  <c r="G147" i="43"/>
  <c r="H147" i="43" s="1"/>
  <c r="G146" i="43"/>
  <c r="H146" i="43" s="1"/>
  <c r="H145" i="43"/>
  <c r="G145" i="43"/>
  <c r="G144" i="43"/>
  <c r="H144" i="43" s="1"/>
  <c r="G143" i="43"/>
  <c r="H143" i="43" s="1"/>
  <c r="G142" i="43"/>
  <c r="H142" i="43" s="1"/>
  <c r="G141" i="43"/>
  <c r="H141" i="43" s="1"/>
  <c r="G140" i="43"/>
  <c r="H140" i="43" s="1"/>
  <c r="G139" i="43"/>
  <c r="G137" i="43"/>
  <c r="H137" i="43" s="1"/>
  <c r="G136" i="43"/>
  <c r="H136" i="43" s="1"/>
  <c r="G135" i="43"/>
  <c r="H135" i="43" s="1"/>
  <c r="G134" i="43"/>
  <c r="H134" i="43" s="1"/>
  <c r="G133" i="43"/>
  <c r="H133" i="43" s="1"/>
  <c r="G132" i="43"/>
  <c r="H132" i="43" s="1"/>
  <c r="G131" i="43"/>
  <c r="H131" i="43" s="1"/>
  <c r="G130" i="43"/>
  <c r="H130" i="43" s="1"/>
  <c r="B130" i="43"/>
  <c r="B131" i="43" s="1"/>
  <c r="B132" i="43" s="1"/>
  <c r="B133" i="43" s="1"/>
  <c r="B134" i="43" s="1"/>
  <c r="B135" i="43" s="1"/>
  <c r="B136" i="43" s="1"/>
  <c r="B137" i="43" s="1"/>
  <c r="B138" i="43" s="1"/>
  <c r="B139" i="43" s="1"/>
  <c r="B140" i="43" s="1"/>
  <c r="B141" i="43" s="1"/>
  <c r="B142" i="43" s="1"/>
  <c r="B143" i="43" s="1"/>
  <c r="B144" i="43" s="1"/>
  <c r="B145" i="43" s="1"/>
  <c r="B146" i="43" s="1"/>
  <c r="B147" i="43" s="1"/>
  <c r="B148" i="43" s="1"/>
  <c r="B149" i="43" s="1"/>
  <c r="B150" i="43" s="1"/>
  <c r="B151" i="43" s="1"/>
  <c r="G129" i="43"/>
  <c r="H129" i="43" s="1"/>
  <c r="G127" i="43"/>
  <c r="H127" i="43" s="1"/>
  <c r="G125" i="43"/>
  <c r="H125" i="43" s="1"/>
  <c r="G124" i="43"/>
  <c r="H124" i="43" s="1"/>
  <c r="G123" i="43"/>
  <c r="H123" i="43" s="1"/>
  <c r="G122" i="43"/>
  <c r="H122" i="43" s="1"/>
  <c r="G121" i="43"/>
  <c r="H121" i="43" s="1"/>
  <c r="G120" i="43"/>
  <c r="H120" i="43" s="1"/>
  <c r="G119" i="43"/>
  <c r="H119" i="43" s="1"/>
  <c r="G118" i="43"/>
  <c r="H118" i="43" s="1"/>
  <c r="G116" i="43"/>
  <c r="H116" i="43" s="1"/>
  <c r="G115" i="43"/>
  <c r="H115" i="43" s="1"/>
  <c r="G114" i="43"/>
  <c r="H114" i="43" s="1"/>
  <c r="G113" i="43"/>
  <c r="H113" i="43" s="1"/>
  <c r="G112" i="43"/>
  <c r="H112" i="43" s="1"/>
  <c r="G111" i="43"/>
  <c r="H111" i="43" s="1"/>
  <c r="G110" i="43"/>
  <c r="G109" i="43"/>
  <c r="H109" i="43" s="1"/>
  <c r="G108" i="43"/>
  <c r="H108" i="43" s="1"/>
  <c r="B108" i="43"/>
  <c r="B109" i="43" s="1"/>
  <c r="B110" i="43" s="1"/>
  <c r="B111" i="43" s="1"/>
  <c r="B112" i="43" s="1"/>
  <c r="B113" i="43" s="1"/>
  <c r="B114" i="43" s="1"/>
  <c r="B115" i="43" s="1"/>
  <c r="B116" i="43" s="1"/>
  <c r="B117" i="43" s="1"/>
  <c r="B118" i="43" s="1"/>
  <c r="B119" i="43" s="1"/>
  <c r="B120" i="43" s="1"/>
  <c r="B121" i="43" s="1"/>
  <c r="B122" i="43" s="1"/>
  <c r="B123" i="43" s="1"/>
  <c r="B124" i="43" s="1"/>
  <c r="B125" i="43" s="1"/>
  <c r="B126" i="43" s="1"/>
  <c r="B127" i="43" s="1"/>
  <c r="G107" i="43"/>
  <c r="H107" i="43" s="1"/>
  <c r="G90" i="43"/>
  <c r="H90" i="43" s="1"/>
  <c r="G89" i="43"/>
  <c r="H89" i="43" s="1"/>
  <c r="G88" i="43"/>
  <c r="H88" i="43" s="1"/>
  <c r="G87" i="43"/>
  <c r="H87" i="43" s="1"/>
  <c r="G86" i="43"/>
  <c r="H86" i="43" s="1"/>
  <c r="G85" i="43"/>
  <c r="H85" i="43" s="1"/>
  <c r="G84" i="43"/>
  <c r="G82" i="43"/>
  <c r="H82" i="43" s="1"/>
  <c r="G81" i="43"/>
  <c r="H81" i="43" s="1"/>
  <c r="G80" i="43"/>
  <c r="H80" i="43" s="1"/>
  <c r="G79" i="43"/>
  <c r="H79" i="43" s="1"/>
  <c r="G78" i="43"/>
  <c r="H78" i="43" s="1"/>
  <c r="G77" i="43"/>
  <c r="H77" i="43" s="1"/>
  <c r="G76" i="43"/>
  <c r="H76" i="43" s="1"/>
  <c r="G75" i="43"/>
  <c r="H75" i="43" s="1"/>
  <c r="B75" i="43"/>
  <c r="B76" i="43" s="1"/>
  <c r="B77" i="43" s="1"/>
  <c r="B78" i="43" s="1"/>
  <c r="B79" i="43" s="1"/>
  <c r="B80" i="43" s="1"/>
  <c r="B81" i="43" s="1"/>
  <c r="B82" i="43" s="1"/>
  <c r="B83" i="43" s="1"/>
  <c r="B84" i="43" s="1"/>
  <c r="B85" i="43" s="1"/>
  <c r="B86" i="43" s="1"/>
  <c r="B87" i="43" s="1"/>
  <c r="B88" i="43" s="1"/>
  <c r="B89" i="43" s="1"/>
  <c r="B90" i="43" s="1"/>
  <c r="G74" i="43"/>
  <c r="H74" i="43" s="1"/>
  <c r="F75" i="43"/>
  <c r="G72" i="43"/>
  <c r="H72" i="43" s="1"/>
  <c r="G70" i="43"/>
  <c r="H70" i="43" s="1"/>
  <c r="G69" i="43"/>
  <c r="H69" i="43" s="1"/>
  <c r="G68" i="43"/>
  <c r="H68" i="43" s="1"/>
  <c r="G67" i="43"/>
  <c r="H67" i="43" s="1"/>
  <c r="G66" i="43"/>
  <c r="H66" i="43" s="1"/>
  <c r="G64" i="43"/>
  <c r="H64" i="43" s="1"/>
  <c r="G63" i="43"/>
  <c r="H63" i="43" s="1"/>
  <c r="G62" i="43"/>
  <c r="H62" i="43" s="1"/>
  <c r="G61" i="43"/>
  <c r="G60" i="43"/>
  <c r="H60" i="43" s="1"/>
  <c r="G59" i="43"/>
  <c r="H59" i="43" s="1"/>
  <c r="G58" i="43"/>
  <c r="H58" i="43" s="1"/>
  <c r="G57" i="43"/>
  <c r="H57" i="43" s="1"/>
  <c r="G56" i="43"/>
  <c r="H56" i="43" s="1"/>
  <c r="B56" i="43"/>
  <c r="B57" i="43" s="1"/>
  <c r="B58" i="43" s="1"/>
  <c r="B59" i="43" s="1"/>
  <c r="B60" i="43" s="1"/>
  <c r="B61" i="43" s="1"/>
  <c r="B62" i="43" s="1"/>
  <c r="B63" i="43" s="1"/>
  <c r="B64" i="43" s="1"/>
  <c r="B65" i="43" s="1"/>
  <c r="B66" i="43" s="1"/>
  <c r="B67" i="43" s="1"/>
  <c r="B68" i="43" s="1"/>
  <c r="B69" i="43" s="1"/>
  <c r="B70" i="43" s="1"/>
  <c r="B71" i="43" s="1"/>
  <c r="B72" i="43" s="1"/>
  <c r="G55" i="43"/>
  <c r="H55" i="43" s="1"/>
  <c r="G50" i="43"/>
  <c r="H50" i="43" s="1"/>
  <c r="G49" i="43"/>
  <c r="H49" i="43" s="1"/>
  <c r="G47" i="43"/>
  <c r="H47" i="43" s="1"/>
  <c r="G46" i="43"/>
  <c r="H46" i="43" s="1"/>
  <c r="G45" i="43"/>
  <c r="H45" i="43" s="1"/>
  <c r="G44" i="43"/>
  <c r="H44" i="43" s="1"/>
  <c r="G43" i="43"/>
  <c r="H43" i="43" s="1"/>
  <c r="G42" i="43"/>
  <c r="H42" i="43" s="1"/>
  <c r="N41" i="43"/>
  <c r="G41" i="43"/>
  <c r="H41" i="43" s="1"/>
  <c r="G40" i="43"/>
  <c r="H40" i="43" s="1"/>
  <c r="G39" i="43"/>
  <c r="H39" i="43" s="1"/>
  <c r="G38" i="43"/>
  <c r="G36" i="43"/>
  <c r="H36" i="43" s="1"/>
  <c r="G35" i="43"/>
  <c r="H35" i="43" s="1"/>
  <c r="G34" i="43"/>
  <c r="H34" i="43" s="1"/>
  <c r="G33" i="43"/>
  <c r="H33" i="43" s="1"/>
  <c r="G32" i="43"/>
  <c r="H32" i="43" s="1"/>
  <c r="G31" i="43"/>
  <c r="H31" i="43" s="1"/>
  <c r="B31" i="43"/>
  <c r="B32" i="43" s="1"/>
  <c r="B33" i="43" s="1"/>
  <c r="B34" i="43" s="1"/>
  <c r="B35" i="43" s="1"/>
  <c r="B36" i="43" s="1"/>
  <c r="B37" i="43" s="1"/>
  <c r="B38" i="43" s="1"/>
  <c r="B39" i="43" s="1"/>
  <c r="B40" i="43" s="1"/>
  <c r="B41" i="43" s="1"/>
  <c r="B42" i="43" s="1"/>
  <c r="B43" i="43" s="1"/>
  <c r="B44" i="43" s="1"/>
  <c r="B45" i="43" s="1"/>
  <c r="B46" i="43" s="1"/>
  <c r="B47" i="43" s="1"/>
  <c r="B48" i="43" s="1"/>
  <c r="B49" i="43" s="1"/>
  <c r="B50" i="43" s="1"/>
  <c r="G30" i="43"/>
  <c r="H30" i="43" s="1"/>
  <c r="J30" i="43"/>
  <c r="G28" i="43"/>
  <c r="H28" i="43" s="1"/>
  <c r="G27" i="43"/>
  <c r="H27" i="43" s="1"/>
  <c r="G25" i="43"/>
  <c r="H25" i="43" s="1"/>
  <c r="G24" i="43"/>
  <c r="H24" i="43" s="1"/>
  <c r="G23" i="43"/>
  <c r="H23" i="43" s="1"/>
  <c r="G22" i="43"/>
  <c r="H22" i="43" s="1"/>
  <c r="G21" i="43"/>
  <c r="H21" i="43" s="1"/>
  <c r="G20" i="43"/>
  <c r="H20" i="43" s="1"/>
  <c r="G19" i="43"/>
  <c r="H19" i="43" s="1"/>
  <c r="G18" i="43"/>
  <c r="G16" i="43"/>
  <c r="H16" i="43" s="1"/>
  <c r="G15" i="43"/>
  <c r="H15" i="43" s="1"/>
  <c r="G14" i="43"/>
  <c r="H14" i="43" s="1"/>
  <c r="G13" i="43"/>
  <c r="H13" i="43" s="1"/>
  <c r="G12" i="43"/>
  <c r="H12" i="43" s="1"/>
  <c r="G11" i="43"/>
  <c r="H11" i="43" s="1"/>
  <c r="G10" i="43"/>
  <c r="H10" i="43" s="1"/>
  <c r="G9" i="43"/>
  <c r="H9" i="43" s="1"/>
  <c r="G8" i="43"/>
  <c r="H8" i="43" s="1"/>
  <c r="B8" i="43"/>
  <c r="B9" i="43" s="1"/>
  <c r="B10" i="43" s="1"/>
  <c r="B11" i="43" s="1"/>
  <c r="B12" i="43" s="1"/>
  <c r="B13" i="43" s="1"/>
  <c r="B14" i="43" s="1"/>
  <c r="B15" i="43" s="1"/>
  <c r="B16" i="43" s="1"/>
  <c r="B17" i="43" s="1"/>
  <c r="B18" i="43" s="1"/>
  <c r="B19" i="43" s="1"/>
  <c r="B20" i="43" s="1"/>
  <c r="B21" i="43" s="1"/>
  <c r="B22" i="43" s="1"/>
  <c r="B23" i="43" s="1"/>
  <c r="B24" i="43" s="1"/>
  <c r="B25" i="43" s="1"/>
  <c r="B26" i="43" s="1"/>
  <c r="B27" i="43" s="1"/>
  <c r="B28" i="43" s="1"/>
  <c r="G7" i="43"/>
  <c r="H7" i="43" s="1"/>
  <c r="F8" i="43"/>
  <c r="H304" i="42"/>
  <c r="H303" i="42"/>
  <c r="H302" i="42"/>
  <c r="H300" i="42"/>
  <c r="H299" i="42"/>
  <c r="H298" i="42"/>
  <c r="H297" i="42"/>
  <c r="H296" i="42"/>
  <c r="H295" i="42"/>
  <c r="H294" i="42"/>
  <c r="H291" i="42"/>
  <c r="H290" i="42"/>
  <c r="H289" i="42"/>
  <c r="H288" i="42"/>
  <c r="H287" i="42"/>
  <c r="H286" i="42"/>
  <c r="H285" i="42"/>
  <c r="H284" i="42"/>
  <c r="H283" i="42"/>
  <c r="F283" i="42"/>
  <c r="F284" i="42" s="1"/>
  <c r="B283" i="42"/>
  <c r="B284" i="42" s="1"/>
  <c r="B285" i="42" s="1"/>
  <c r="B286" i="42" s="1"/>
  <c r="B287" i="42" s="1"/>
  <c r="B288" i="42" s="1"/>
  <c r="B289" i="42" s="1"/>
  <c r="B290" i="42" s="1"/>
  <c r="B291" i="42" s="1"/>
  <c r="B292" i="42" s="1"/>
  <c r="B293" i="42" s="1"/>
  <c r="B294" i="42" s="1"/>
  <c r="B295" i="42" s="1"/>
  <c r="B296" i="42" s="1"/>
  <c r="B297" i="42" s="1"/>
  <c r="B298" i="42" s="1"/>
  <c r="B299" i="42" s="1"/>
  <c r="B300" i="42" s="1"/>
  <c r="B301" i="42" s="1"/>
  <c r="B302" i="42" s="1"/>
  <c r="B303" i="42" s="1"/>
  <c r="B304" i="42" s="1"/>
  <c r="J282" i="42"/>
  <c r="I282" i="42" s="1"/>
  <c r="H282" i="42"/>
  <c r="H280" i="42"/>
  <c r="H278" i="42"/>
  <c r="H277" i="42"/>
  <c r="H276" i="42"/>
  <c r="H275" i="42"/>
  <c r="H274" i="42"/>
  <c r="H272" i="42"/>
  <c r="H271" i="42"/>
  <c r="H270" i="42"/>
  <c r="H268" i="42"/>
  <c r="H267" i="42"/>
  <c r="H266" i="42"/>
  <c r="H265" i="42"/>
  <c r="H264" i="42"/>
  <c r="F264" i="42"/>
  <c r="F265" i="42" s="1"/>
  <c r="B264" i="42"/>
  <c r="B265" i="42" s="1"/>
  <c r="B266" i="42" s="1"/>
  <c r="B267" i="42" s="1"/>
  <c r="B268" i="42" s="1"/>
  <c r="B269" i="42" s="1"/>
  <c r="B270" i="42" s="1"/>
  <c r="B271" i="42" s="1"/>
  <c r="B272" i="42" s="1"/>
  <c r="B273" i="42" s="1"/>
  <c r="B274" i="42" s="1"/>
  <c r="B275" i="42" s="1"/>
  <c r="B276" i="42" s="1"/>
  <c r="B277" i="42" s="1"/>
  <c r="B278" i="42" s="1"/>
  <c r="B279" i="42" s="1"/>
  <c r="B280" i="42" s="1"/>
  <c r="J263" i="42"/>
  <c r="I263" i="42" s="1"/>
  <c r="H263" i="42"/>
  <c r="H258" i="42"/>
  <c r="H257" i="42"/>
  <c r="H256" i="42"/>
  <c r="H255" i="42"/>
  <c r="H254" i="42"/>
  <c r="H253" i="42"/>
  <c r="H252" i="42"/>
  <c r="H251" i="42"/>
  <c r="H250" i="42"/>
  <c r="H249" i="42"/>
  <c r="H246" i="42"/>
  <c r="H245" i="42"/>
  <c r="H244" i="42"/>
  <c r="H243" i="42"/>
  <c r="H242" i="42"/>
  <c r="H241" i="42"/>
  <c r="H240" i="42"/>
  <c r="H239" i="42"/>
  <c r="H238" i="42"/>
  <c r="H237" i="42"/>
  <c r="H236" i="42"/>
  <c r="H235" i="42"/>
  <c r="F235" i="42"/>
  <c r="J235" i="42" s="1"/>
  <c r="I235" i="42" s="1"/>
  <c r="B235" i="42"/>
  <c r="B236" i="42" s="1"/>
  <c r="B237" i="42" s="1"/>
  <c r="B238" i="42" s="1"/>
  <c r="B239" i="42" s="1"/>
  <c r="B240" i="42" s="1"/>
  <c r="B241" i="42" s="1"/>
  <c r="B242" i="42" s="1"/>
  <c r="B243" i="42" s="1"/>
  <c r="B244" i="42" s="1"/>
  <c r="B245" i="42" s="1"/>
  <c r="B246" i="42" s="1"/>
  <c r="B247" i="42" s="1"/>
  <c r="B248" i="42" s="1"/>
  <c r="B249" i="42" s="1"/>
  <c r="B250" i="42" s="1"/>
  <c r="B251" i="42" s="1"/>
  <c r="B252" i="42" s="1"/>
  <c r="B253" i="42" s="1"/>
  <c r="B254" i="42" s="1"/>
  <c r="B255" i="42" s="1"/>
  <c r="B256" i="42" s="1"/>
  <c r="B257" i="42" s="1"/>
  <c r="B258" i="42" s="1"/>
  <c r="J234" i="42"/>
  <c r="H234" i="42"/>
  <c r="H232" i="42"/>
  <c r="H230" i="42"/>
  <c r="H229" i="42"/>
  <c r="H228" i="42"/>
  <c r="H227" i="42"/>
  <c r="H226" i="42"/>
  <c r="H225" i="42"/>
  <c r="H224" i="42"/>
  <c r="H223" i="42"/>
  <c r="H221" i="42"/>
  <c r="H220" i="42"/>
  <c r="H219" i="42"/>
  <c r="H218" i="42"/>
  <c r="H217" i="42"/>
  <c r="H216" i="42"/>
  <c r="H214" i="42"/>
  <c r="H213" i="42"/>
  <c r="H212" i="42"/>
  <c r="F212" i="42"/>
  <c r="F213" i="42" s="1"/>
  <c r="B212" i="42"/>
  <c r="B213" i="42" s="1"/>
  <c r="B214" i="42" s="1"/>
  <c r="B215" i="42" s="1"/>
  <c r="B216" i="42" s="1"/>
  <c r="B217" i="42" s="1"/>
  <c r="B218" i="42" s="1"/>
  <c r="B219" i="42" s="1"/>
  <c r="B220" i="42" s="1"/>
  <c r="B221" i="42" s="1"/>
  <c r="B222" i="42" s="1"/>
  <c r="B223" i="42" s="1"/>
  <c r="B224" i="42" s="1"/>
  <c r="B225" i="42" s="1"/>
  <c r="B226" i="42" s="1"/>
  <c r="B227" i="42" s="1"/>
  <c r="B228" i="42" s="1"/>
  <c r="B229" i="42" s="1"/>
  <c r="B230" i="42" s="1"/>
  <c r="B231" i="42" s="1"/>
  <c r="B232" i="42" s="1"/>
  <c r="J211" i="42"/>
  <c r="H211" i="42"/>
  <c r="H201" i="42"/>
  <c r="H200" i="42"/>
  <c r="H199" i="42"/>
  <c r="H197" i="42"/>
  <c r="H196" i="42"/>
  <c r="H195" i="42"/>
  <c r="H194" i="42"/>
  <c r="H193" i="42"/>
  <c r="H192" i="42"/>
  <c r="H191" i="42"/>
  <c r="H188" i="42"/>
  <c r="H187" i="42"/>
  <c r="H186" i="42"/>
  <c r="H185" i="42"/>
  <c r="H184" i="42"/>
  <c r="H183" i="42"/>
  <c r="H182" i="42"/>
  <c r="H181" i="42"/>
  <c r="H180" i="42"/>
  <c r="F180" i="42"/>
  <c r="F181" i="42" s="1"/>
  <c r="J181" i="42" s="1"/>
  <c r="I181" i="42" s="1"/>
  <c r="B180" i="42"/>
  <c r="B181" i="42" s="1"/>
  <c r="B182" i="42" s="1"/>
  <c r="B183" i="42" s="1"/>
  <c r="B184" i="42" s="1"/>
  <c r="B185" i="42" s="1"/>
  <c r="B186" i="42" s="1"/>
  <c r="B187" i="42" s="1"/>
  <c r="B188" i="42" s="1"/>
  <c r="B189" i="42" s="1"/>
  <c r="B190" i="42" s="1"/>
  <c r="B191" i="42" s="1"/>
  <c r="B192" i="42" s="1"/>
  <c r="B193" i="42" s="1"/>
  <c r="B194" i="42" s="1"/>
  <c r="B195" i="42" s="1"/>
  <c r="B196" i="42" s="1"/>
  <c r="B197" i="42" s="1"/>
  <c r="B198" i="42" s="1"/>
  <c r="B199" i="42" s="1"/>
  <c r="B200" i="42" s="1"/>
  <c r="B201" i="42" s="1"/>
  <c r="J179" i="42"/>
  <c r="I179" i="42" s="1"/>
  <c r="H179" i="42"/>
  <c r="H177" i="42"/>
  <c r="H176" i="42"/>
  <c r="H175" i="42"/>
  <c r="H174" i="42"/>
  <c r="H173" i="42"/>
  <c r="H172" i="42"/>
  <c r="H169" i="42"/>
  <c r="H168" i="42"/>
  <c r="H167" i="42"/>
  <c r="H166" i="42"/>
  <c r="H165" i="42"/>
  <c r="H164" i="42"/>
  <c r="H163" i="42"/>
  <c r="H162" i="42"/>
  <c r="H161" i="42"/>
  <c r="H160" i="42"/>
  <c r="F160" i="42"/>
  <c r="F161" i="42" s="1"/>
  <c r="J161" i="42" s="1"/>
  <c r="I161" i="42" s="1"/>
  <c r="B160" i="42"/>
  <c r="B161" i="42" s="1"/>
  <c r="B162" i="42" s="1"/>
  <c r="B163" i="42" s="1"/>
  <c r="B164" i="42" s="1"/>
  <c r="B165" i="42" s="1"/>
  <c r="B166" i="42" s="1"/>
  <c r="B167" i="42" s="1"/>
  <c r="B168" i="42" s="1"/>
  <c r="B169" i="42" s="1"/>
  <c r="B170" i="42" s="1"/>
  <c r="B171" i="42" s="1"/>
  <c r="B172" i="42" s="1"/>
  <c r="B173" i="42" s="1"/>
  <c r="B174" i="42" s="1"/>
  <c r="B175" i="42" s="1"/>
  <c r="B176" i="42" s="1"/>
  <c r="B177" i="42" s="1"/>
  <c r="J159" i="42"/>
  <c r="I159" i="42" s="1"/>
  <c r="H159" i="42"/>
  <c r="H151" i="42"/>
  <c r="H149" i="42"/>
  <c r="H148" i="42"/>
  <c r="H147" i="42"/>
  <c r="H146" i="42"/>
  <c r="H145" i="42"/>
  <c r="H144" i="42"/>
  <c r="H143" i="42"/>
  <c r="H142" i="42"/>
  <c r="H141" i="42"/>
  <c r="H140" i="42"/>
  <c r="H137" i="42"/>
  <c r="H136" i="42"/>
  <c r="H135" i="42"/>
  <c r="H134" i="42"/>
  <c r="H133" i="42"/>
  <c r="H132" i="42"/>
  <c r="H131" i="42"/>
  <c r="H130" i="42"/>
  <c r="F130" i="42"/>
  <c r="F131" i="42" s="1"/>
  <c r="J131" i="42" s="1"/>
  <c r="I131" i="42" s="1"/>
  <c r="B130" i="42"/>
  <c r="B131" i="42" s="1"/>
  <c r="B132" i="42" s="1"/>
  <c r="B133" i="42" s="1"/>
  <c r="B134" i="42" s="1"/>
  <c r="B135" i="42" s="1"/>
  <c r="B136" i="42" s="1"/>
  <c r="B137" i="42" s="1"/>
  <c r="B138" i="42" s="1"/>
  <c r="B139" i="42" s="1"/>
  <c r="B140" i="42" s="1"/>
  <c r="B141" i="42" s="1"/>
  <c r="B142" i="42" s="1"/>
  <c r="B143" i="42" s="1"/>
  <c r="B144" i="42" s="1"/>
  <c r="B145" i="42" s="1"/>
  <c r="B146" i="42" s="1"/>
  <c r="B147" i="42" s="1"/>
  <c r="B148" i="42" s="1"/>
  <c r="B149" i="42" s="1"/>
  <c r="B150" i="42" s="1"/>
  <c r="B151" i="42" s="1"/>
  <c r="J129" i="42"/>
  <c r="I129" i="42" s="1"/>
  <c r="H129" i="42"/>
  <c r="H127" i="42"/>
  <c r="H125" i="42"/>
  <c r="H124" i="42"/>
  <c r="H123" i="42"/>
  <c r="H122" i="42"/>
  <c r="H121" i="42"/>
  <c r="H120" i="42"/>
  <c r="H119" i="42"/>
  <c r="H118" i="42"/>
  <c r="H116" i="42"/>
  <c r="H115" i="42"/>
  <c r="H114" i="42"/>
  <c r="H113" i="42"/>
  <c r="H112" i="42"/>
  <c r="H111" i="42"/>
  <c r="H109" i="42"/>
  <c r="H108" i="42"/>
  <c r="F108" i="42"/>
  <c r="F109" i="42" s="1"/>
  <c r="B108" i="42"/>
  <c r="B109" i="42" s="1"/>
  <c r="B110" i="42" s="1"/>
  <c r="B111" i="42" s="1"/>
  <c r="B112" i="42" s="1"/>
  <c r="B113" i="42" s="1"/>
  <c r="B114" i="42" s="1"/>
  <c r="B115" i="42" s="1"/>
  <c r="B116" i="42" s="1"/>
  <c r="B117" i="42" s="1"/>
  <c r="B118" i="42" s="1"/>
  <c r="B119" i="42" s="1"/>
  <c r="B120" i="42" s="1"/>
  <c r="B121" i="42" s="1"/>
  <c r="B122" i="42" s="1"/>
  <c r="B123" i="42" s="1"/>
  <c r="B124" i="42" s="1"/>
  <c r="B125" i="42" s="1"/>
  <c r="B126" i="42" s="1"/>
  <c r="B127" i="42" s="1"/>
  <c r="J107" i="42"/>
  <c r="I107" i="42" s="1"/>
  <c r="H107" i="42"/>
  <c r="H90" i="42"/>
  <c r="H89" i="42"/>
  <c r="H88" i="42"/>
  <c r="H87" i="42"/>
  <c r="H86" i="42"/>
  <c r="H85" i="42"/>
  <c r="H82" i="42"/>
  <c r="H81" i="42"/>
  <c r="H80" i="42"/>
  <c r="H79" i="42"/>
  <c r="H78" i="42"/>
  <c r="H77" i="42"/>
  <c r="H76" i="42"/>
  <c r="H75" i="42"/>
  <c r="F75" i="42"/>
  <c r="J75" i="42" s="1"/>
  <c r="B75" i="42"/>
  <c r="B76" i="42" s="1"/>
  <c r="B77" i="42" s="1"/>
  <c r="B78" i="42" s="1"/>
  <c r="B79" i="42" s="1"/>
  <c r="B80" i="42" s="1"/>
  <c r="B81" i="42" s="1"/>
  <c r="B82" i="42" s="1"/>
  <c r="B83" i="42" s="1"/>
  <c r="B84" i="42" s="1"/>
  <c r="B85" i="42" s="1"/>
  <c r="B86" i="42" s="1"/>
  <c r="B87" i="42" s="1"/>
  <c r="B88" i="42" s="1"/>
  <c r="B89" i="42" s="1"/>
  <c r="B90" i="42" s="1"/>
  <c r="J74" i="42"/>
  <c r="I74" i="42" s="1"/>
  <c r="H74" i="42"/>
  <c r="H72" i="42"/>
  <c r="H70" i="42"/>
  <c r="H69" i="42"/>
  <c r="H68" i="42"/>
  <c r="H67" i="42"/>
  <c r="H66" i="42"/>
  <c r="H64" i="42"/>
  <c r="H63" i="42"/>
  <c r="H62" i="42"/>
  <c r="H60" i="42"/>
  <c r="H59" i="42"/>
  <c r="H58" i="42"/>
  <c r="H57" i="42"/>
  <c r="H56" i="42"/>
  <c r="F56" i="42"/>
  <c r="J56" i="42" s="1"/>
  <c r="B56" i="42"/>
  <c r="B57" i="42" s="1"/>
  <c r="B58" i="42" s="1"/>
  <c r="B59" i="42" s="1"/>
  <c r="B60" i="42" s="1"/>
  <c r="B61" i="42" s="1"/>
  <c r="B62" i="42" s="1"/>
  <c r="B63" i="42" s="1"/>
  <c r="B64" i="42" s="1"/>
  <c r="B65" i="42" s="1"/>
  <c r="B66" i="42" s="1"/>
  <c r="B67" i="42" s="1"/>
  <c r="B68" i="42" s="1"/>
  <c r="B69" i="42" s="1"/>
  <c r="B70" i="42" s="1"/>
  <c r="B71" i="42" s="1"/>
  <c r="B72" i="42" s="1"/>
  <c r="J55" i="42"/>
  <c r="I55" i="42" s="1"/>
  <c r="H55" i="42"/>
  <c r="H49" i="42"/>
  <c r="H48" i="42"/>
  <c r="H46" i="42"/>
  <c r="H45" i="42"/>
  <c r="H44" i="42"/>
  <c r="H43" i="42"/>
  <c r="H42" i="42"/>
  <c r="H41" i="42"/>
  <c r="H40" i="42"/>
  <c r="H39" i="42"/>
  <c r="H38" i="42"/>
  <c r="H35" i="42"/>
  <c r="H34" i="42"/>
  <c r="H33" i="42"/>
  <c r="H32" i="42"/>
  <c r="H31" i="42"/>
  <c r="H30" i="42"/>
  <c r="F30" i="42"/>
  <c r="J30" i="42" s="1"/>
  <c r="B30" i="42"/>
  <c r="B31" i="42" s="1"/>
  <c r="B32" i="42" s="1"/>
  <c r="B33" i="42" s="1"/>
  <c r="B34" i="42" s="1"/>
  <c r="B35" i="42" s="1"/>
  <c r="B36" i="42" s="1"/>
  <c r="B37" i="42" s="1"/>
  <c r="B38" i="42" s="1"/>
  <c r="B39" i="42" s="1"/>
  <c r="B40" i="42" s="1"/>
  <c r="B41" i="42" s="1"/>
  <c r="B42" i="42" s="1"/>
  <c r="B43" i="42" s="1"/>
  <c r="B44" i="42" s="1"/>
  <c r="B45" i="42" s="1"/>
  <c r="B46" i="42" s="1"/>
  <c r="B47" i="42" s="1"/>
  <c r="B48" i="42" s="1"/>
  <c r="B49" i="42" s="1"/>
  <c r="J29" i="42"/>
  <c r="I29" i="42" s="1"/>
  <c r="H29" i="42"/>
  <c r="H27" i="42"/>
  <c r="H26" i="42"/>
  <c r="H24" i="42"/>
  <c r="H23" i="42"/>
  <c r="H22" i="42"/>
  <c r="H21" i="42"/>
  <c r="H20" i="42"/>
  <c r="H19" i="42"/>
  <c r="H18" i="42"/>
  <c r="H15" i="42"/>
  <c r="H14" i="42"/>
  <c r="H13" i="42"/>
  <c r="H12" i="42"/>
  <c r="H11" i="42"/>
  <c r="H10" i="42"/>
  <c r="H9" i="42"/>
  <c r="H8" i="42"/>
  <c r="H7" i="42"/>
  <c r="F7" i="42"/>
  <c r="J7" i="42" s="1"/>
  <c r="B7" i="42"/>
  <c r="B8" i="42" s="1"/>
  <c r="B9" i="42" s="1"/>
  <c r="B10" i="42" s="1"/>
  <c r="B11" i="42" s="1"/>
  <c r="B12" i="42" s="1"/>
  <c r="B13" i="42" s="1"/>
  <c r="B14" i="42" s="1"/>
  <c r="B15" i="42" s="1"/>
  <c r="B16" i="42" s="1"/>
  <c r="B17" i="42" s="1"/>
  <c r="B18" i="42" s="1"/>
  <c r="B19" i="42" s="1"/>
  <c r="B20" i="42" s="1"/>
  <c r="B21" i="42" s="1"/>
  <c r="B22" i="42" s="1"/>
  <c r="B23" i="42" s="1"/>
  <c r="B24" i="42" s="1"/>
  <c r="B25" i="42" s="1"/>
  <c r="B26" i="42" s="1"/>
  <c r="B27" i="42" s="1"/>
  <c r="J6" i="42"/>
  <c r="H6" i="42"/>
  <c r="H304" i="41"/>
  <c r="H303" i="41"/>
  <c r="H302" i="41"/>
  <c r="H300" i="41"/>
  <c r="H299" i="41"/>
  <c r="H298" i="41"/>
  <c r="H297" i="41"/>
  <c r="H296" i="41"/>
  <c r="H295" i="41"/>
  <c r="H294" i="41"/>
  <c r="H291" i="41"/>
  <c r="H290" i="41"/>
  <c r="H289" i="41"/>
  <c r="H288" i="41"/>
  <c r="H287" i="41"/>
  <c r="H286" i="41"/>
  <c r="H285" i="41"/>
  <c r="H284" i="41"/>
  <c r="H283" i="41"/>
  <c r="F283" i="41"/>
  <c r="F284" i="41" s="1"/>
  <c r="B283" i="41"/>
  <c r="B284" i="41" s="1"/>
  <c r="B285" i="41" s="1"/>
  <c r="B286" i="41" s="1"/>
  <c r="B287" i="41" s="1"/>
  <c r="B288" i="41" s="1"/>
  <c r="B289" i="41" s="1"/>
  <c r="B290" i="41" s="1"/>
  <c r="B291" i="41" s="1"/>
  <c r="B292" i="41" s="1"/>
  <c r="B293" i="41" s="1"/>
  <c r="B294" i="41" s="1"/>
  <c r="B295" i="41" s="1"/>
  <c r="B296" i="41" s="1"/>
  <c r="B297" i="41" s="1"/>
  <c r="B298" i="41" s="1"/>
  <c r="B299" i="41" s="1"/>
  <c r="B300" i="41" s="1"/>
  <c r="B301" i="41" s="1"/>
  <c r="B302" i="41" s="1"/>
  <c r="B303" i="41" s="1"/>
  <c r="B304" i="41" s="1"/>
  <c r="J282" i="41"/>
  <c r="I282" i="41" s="1"/>
  <c r="H282" i="41"/>
  <c r="H280" i="41"/>
  <c r="H278" i="41"/>
  <c r="H277" i="41"/>
  <c r="H276" i="41"/>
  <c r="H275" i="41"/>
  <c r="H274" i="41"/>
  <c r="H272" i="41"/>
  <c r="H271" i="41"/>
  <c r="H270" i="41"/>
  <c r="H268" i="41"/>
  <c r="H267" i="41"/>
  <c r="H266" i="41"/>
  <c r="H265" i="41"/>
  <c r="H264" i="41"/>
  <c r="F264" i="41"/>
  <c r="F265" i="41" s="1"/>
  <c r="B264" i="41"/>
  <c r="B265" i="41" s="1"/>
  <c r="B266" i="41" s="1"/>
  <c r="B267" i="41" s="1"/>
  <c r="B268" i="41" s="1"/>
  <c r="B269" i="41" s="1"/>
  <c r="B270" i="41" s="1"/>
  <c r="B271" i="41" s="1"/>
  <c r="B272" i="41" s="1"/>
  <c r="B273" i="41" s="1"/>
  <c r="B274" i="41" s="1"/>
  <c r="B275" i="41" s="1"/>
  <c r="B276" i="41" s="1"/>
  <c r="B277" i="41" s="1"/>
  <c r="B278" i="41" s="1"/>
  <c r="B279" i="41" s="1"/>
  <c r="B280" i="41" s="1"/>
  <c r="J263" i="41"/>
  <c r="I263" i="41" s="1"/>
  <c r="H263" i="41"/>
  <c r="H258" i="41"/>
  <c r="H257" i="41"/>
  <c r="H256" i="41"/>
  <c r="H255" i="41"/>
  <c r="H254" i="41"/>
  <c r="H253" i="41"/>
  <c r="H252" i="41"/>
  <c r="H251" i="41"/>
  <c r="H250" i="41"/>
  <c r="H249" i="41"/>
  <c r="H246" i="41"/>
  <c r="H245" i="41"/>
  <c r="H244" i="41"/>
  <c r="H243" i="41"/>
  <c r="H242" i="41"/>
  <c r="H241" i="41"/>
  <c r="H240" i="41"/>
  <c r="H239" i="41"/>
  <c r="H238" i="41"/>
  <c r="H237" i="41"/>
  <c r="H236" i="41"/>
  <c r="H235" i="41"/>
  <c r="F235" i="41"/>
  <c r="B235" i="41"/>
  <c r="B236" i="41" s="1"/>
  <c r="B237" i="41" s="1"/>
  <c r="B238" i="41" s="1"/>
  <c r="B239" i="41" s="1"/>
  <c r="B240" i="41" s="1"/>
  <c r="B241" i="41" s="1"/>
  <c r="B242" i="41" s="1"/>
  <c r="B243" i="41" s="1"/>
  <c r="B244" i="41" s="1"/>
  <c r="B245" i="41" s="1"/>
  <c r="B246" i="41" s="1"/>
  <c r="B247" i="41" s="1"/>
  <c r="B248" i="41" s="1"/>
  <c r="B249" i="41" s="1"/>
  <c r="B250" i="41" s="1"/>
  <c r="B251" i="41" s="1"/>
  <c r="B252" i="41" s="1"/>
  <c r="B253" i="41" s="1"/>
  <c r="B254" i="41" s="1"/>
  <c r="B255" i="41" s="1"/>
  <c r="B256" i="41" s="1"/>
  <c r="B257" i="41" s="1"/>
  <c r="B258" i="41" s="1"/>
  <c r="J234" i="41"/>
  <c r="I234" i="41" s="1"/>
  <c r="H234" i="41"/>
  <c r="H232" i="41"/>
  <c r="H230" i="41"/>
  <c r="H229" i="41"/>
  <c r="H228" i="41"/>
  <c r="H227" i="41"/>
  <c r="H226" i="41"/>
  <c r="H225" i="41"/>
  <c r="H224" i="41"/>
  <c r="H223" i="41"/>
  <c r="H221" i="41"/>
  <c r="H220" i="41"/>
  <c r="H219" i="41"/>
  <c r="H218" i="41"/>
  <c r="H217" i="41"/>
  <c r="H216" i="41"/>
  <c r="H214" i="41"/>
  <c r="H213" i="41"/>
  <c r="H212" i="41"/>
  <c r="F212" i="41"/>
  <c r="F213" i="41" s="1"/>
  <c r="B212" i="41"/>
  <c r="B213" i="41" s="1"/>
  <c r="B214" i="41" s="1"/>
  <c r="B215" i="41" s="1"/>
  <c r="B216" i="41" s="1"/>
  <c r="B217" i="41" s="1"/>
  <c r="B218" i="41" s="1"/>
  <c r="B219" i="41" s="1"/>
  <c r="B220" i="41" s="1"/>
  <c r="B221" i="41" s="1"/>
  <c r="B222" i="41" s="1"/>
  <c r="B223" i="41" s="1"/>
  <c r="B224" i="41" s="1"/>
  <c r="B225" i="41" s="1"/>
  <c r="B226" i="41" s="1"/>
  <c r="B227" i="41" s="1"/>
  <c r="B228" i="41" s="1"/>
  <c r="B229" i="41" s="1"/>
  <c r="B230" i="41" s="1"/>
  <c r="B231" i="41" s="1"/>
  <c r="B232" i="41" s="1"/>
  <c r="J211" i="41"/>
  <c r="I211" i="41" s="1"/>
  <c r="H211" i="41"/>
  <c r="H201" i="41"/>
  <c r="H200" i="41"/>
  <c r="H199" i="41"/>
  <c r="H197" i="41"/>
  <c r="H196" i="41"/>
  <c r="H195" i="41"/>
  <c r="H194" i="41"/>
  <c r="H193" i="41"/>
  <c r="H192" i="41"/>
  <c r="H191" i="41"/>
  <c r="H188" i="41"/>
  <c r="H187" i="41"/>
  <c r="H186" i="41"/>
  <c r="H185" i="41"/>
  <c r="H184" i="41"/>
  <c r="H183" i="41"/>
  <c r="H182" i="41"/>
  <c r="H181" i="41"/>
  <c r="H180" i="41"/>
  <c r="F180" i="41"/>
  <c r="B180" i="41"/>
  <c r="B181" i="41" s="1"/>
  <c r="B182" i="41" s="1"/>
  <c r="B183" i="41" s="1"/>
  <c r="B184" i="41" s="1"/>
  <c r="B185" i="41" s="1"/>
  <c r="B186" i="41" s="1"/>
  <c r="B187" i="41" s="1"/>
  <c r="B188" i="41" s="1"/>
  <c r="B189" i="41" s="1"/>
  <c r="B190" i="41" s="1"/>
  <c r="B191" i="41" s="1"/>
  <c r="B192" i="41" s="1"/>
  <c r="B193" i="41" s="1"/>
  <c r="B194" i="41" s="1"/>
  <c r="B195" i="41" s="1"/>
  <c r="B196" i="41" s="1"/>
  <c r="B197" i="41" s="1"/>
  <c r="B198" i="41" s="1"/>
  <c r="B199" i="41" s="1"/>
  <c r="B200" i="41" s="1"/>
  <c r="B201" i="41" s="1"/>
  <c r="J179" i="41"/>
  <c r="H179" i="41"/>
  <c r="H177" i="41"/>
  <c r="H176" i="41"/>
  <c r="H175" i="41"/>
  <c r="H174" i="41"/>
  <c r="H173" i="41"/>
  <c r="H172" i="41"/>
  <c r="H169" i="41"/>
  <c r="H168" i="41"/>
  <c r="H167" i="41"/>
  <c r="H166" i="41"/>
  <c r="H165" i="41"/>
  <c r="H164" i="41"/>
  <c r="H163" i="41"/>
  <c r="H162" i="41"/>
  <c r="H161" i="41"/>
  <c r="H160" i="41"/>
  <c r="F160" i="41"/>
  <c r="F161" i="41" s="1"/>
  <c r="B160" i="41"/>
  <c r="B161" i="41" s="1"/>
  <c r="B162" i="41" s="1"/>
  <c r="B163" i="41" s="1"/>
  <c r="B164" i="41" s="1"/>
  <c r="B165" i="41" s="1"/>
  <c r="B166" i="41" s="1"/>
  <c r="B167" i="41" s="1"/>
  <c r="B168" i="41" s="1"/>
  <c r="B169" i="41" s="1"/>
  <c r="B170" i="41" s="1"/>
  <c r="B171" i="41" s="1"/>
  <c r="B172" i="41" s="1"/>
  <c r="B173" i="41" s="1"/>
  <c r="B174" i="41" s="1"/>
  <c r="B175" i="41" s="1"/>
  <c r="B176" i="41" s="1"/>
  <c r="B177" i="41" s="1"/>
  <c r="J159" i="41"/>
  <c r="I159" i="41" s="1"/>
  <c r="H159" i="41"/>
  <c r="H151" i="41"/>
  <c r="H149" i="41"/>
  <c r="H148" i="41"/>
  <c r="H147" i="41"/>
  <c r="H146" i="41"/>
  <c r="H145" i="41"/>
  <c r="H144" i="41"/>
  <c r="H143" i="41"/>
  <c r="H142" i="41"/>
  <c r="H141" i="41"/>
  <c r="H140" i="41"/>
  <c r="H137" i="41"/>
  <c r="H136" i="41"/>
  <c r="H135" i="41"/>
  <c r="H134" i="41"/>
  <c r="H133" i="41"/>
  <c r="H132" i="41"/>
  <c r="H131" i="41"/>
  <c r="H130" i="41"/>
  <c r="F130" i="41"/>
  <c r="F131" i="41" s="1"/>
  <c r="B130" i="41"/>
  <c r="B131" i="41" s="1"/>
  <c r="B132" i="41" s="1"/>
  <c r="B133" i="41" s="1"/>
  <c r="B134" i="41" s="1"/>
  <c r="B135" i="41" s="1"/>
  <c r="B136" i="41" s="1"/>
  <c r="B137" i="41" s="1"/>
  <c r="B138" i="41" s="1"/>
  <c r="B139" i="41" s="1"/>
  <c r="B140" i="41" s="1"/>
  <c r="B141" i="41" s="1"/>
  <c r="B142" i="41" s="1"/>
  <c r="B143" i="41" s="1"/>
  <c r="B144" i="41" s="1"/>
  <c r="B145" i="41" s="1"/>
  <c r="B146" i="41" s="1"/>
  <c r="B147" i="41" s="1"/>
  <c r="B148" i="41" s="1"/>
  <c r="B149" i="41" s="1"/>
  <c r="B150" i="41" s="1"/>
  <c r="B151" i="41" s="1"/>
  <c r="J129" i="41"/>
  <c r="I129" i="41" s="1"/>
  <c r="H129" i="41"/>
  <c r="H127" i="41"/>
  <c r="H125" i="41"/>
  <c r="H124" i="41"/>
  <c r="H123" i="41"/>
  <c r="H122" i="41"/>
  <c r="H121" i="41"/>
  <c r="H120" i="41"/>
  <c r="H119" i="41"/>
  <c r="H118" i="41"/>
  <c r="H116" i="41"/>
  <c r="H115" i="41"/>
  <c r="H114" i="41"/>
  <c r="H113" i="41"/>
  <c r="H112" i="41"/>
  <c r="H111" i="41"/>
  <c r="H109" i="41"/>
  <c r="H108" i="41"/>
  <c r="F108" i="41"/>
  <c r="F109" i="41" s="1"/>
  <c r="F110" i="41" s="1"/>
  <c r="F111" i="41" s="1"/>
  <c r="B108" i="41"/>
  <c r="B109" i="41" s="1"/>
  <c r="B110" i="41" s="1"/>
  <c r="B111" i="41" s="1"/>
  <c r="B112" i="41" s="1"/>
  <c r="B113" i="41" s="1"/>
  <c r="B114" i="41" s="1"/>
  <c r="B115" i="41" s="1"/>
  <c r="B116" i="41" s="1"/>
  <c r="B117" i="41" s="1"/>
  <c r="B118" i="41" s="1"/>
  <c r="B119" i="41" s="1"/>
  <c r="B120" i="41" s="1"/>
  <c r="B121" i="41" s="1"/>
  <c r="B122" i="41" s="1"/>
  <c r="B123" i="41" s="1"/>
  <c r="B124" i="41" s="1"/>
  <c r="B125" i="41" s="1"/>
  <c r="B126" i="41" s="1"/>
  <c r="B127" i="41" s="1"/>
  <c r="J107" i="41"/>
  <c r="I107" i="41" s="1"/>
  <c r="H107" i="41"/>
  <c r="H90" i="41"/>
  <c r="H89" i="41"/>
  <c r="H88" i="41"/>
  <c r="H87" i="41"/>
  <c r="H86" i="41"/>
  <c r="H85" i="41"/>
  <c r="H82" i="41"/>
  <c r="H81" i="41"/>
  <c r="H80" i="41"/>
  <c r="H79" i="41"/>
  <c r="H78" i="41"/>
  <c r="H77" i="41"/>
  <c r="H76" i="41"/>
  <c r="H75" i="41"/>
  <c r="F75" i="41"/>
  <c r="F76" i="41" s="1"/>
  <c r="B75" i="41"/>
  <c r="B76" i="41" s="1"/>
  <c r="B77" i="41" s="1"/>
  <c r="B78" i="41" s="1"/>
  <c r="B79" i="41" s="1"/>
  <c r="B80" i="41" s="1"/>
  <c r="B81" i="41" s="1"/>
  <c r="B82" i="41" s="1"/>
  <c r="B83" i="41" s="1"/>
  <c r="B84" i="41" s="1"/>
  <c r="B85" i="41" s="1"/>
  <c r="B86" i="41" s="1"/>
  <c r="B87" i="41" s="1"/>
  <c r="B88" i="41" s="1"/>
  <c r="B89" i="41" s="1"/>
  <c r="B90" i="41" s="1"/>
  <c r="J74" i="41"/>
  <c r="I74" i="41" s="1"/>
  <c r="H74" i="41"/>
  <c r="H72" i="41"/>
  <c r="H70" i="41"/>
  <c r="H69" i="41"/>
  <c r="H68" i="41"/>
  <c r="H67" i="41"/>
  <c r="H66" i="41"/>
  <c r="H64" i="41"/>
  <c r="H63" i="41"/>
  <c r="H62" i="41"/>
  <c r="H60" i="41"/>
  <c r="H59" i="41"/>
  <c r="H58" i="41"/>
  <c r="H57" i="41"/>
  <c r="J56" i="41"/>
  <c r="I56" i="41" s="1"/>
  <c r="H56" i="41"/>
  <c r="F56" i="41"/>
  <c r="F57" i="41" s="1"/>
  <c r="B56" i="4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J55" i="41"/>
  <c r="I55" i="41" s="1"/>
  <c r="H55" i="41"/>
  <c r="H49" i="41"/>
  <c r="H48" i="41"/>
  <c r="H46" i="41"/>
  <c r="H45" i="41"/>
  <c r="H44" i="41"/>
  <c r="H43" i="41"/>
  <c r="H42" i="41"/>
  <c r="H41" i="41"/>
  <c r="H40" i="41"/>
  <c r="H39" i="41"/>
  <c r="H38" i="41"/>
  <c r="H35" i="41"/>
  <c r="H34" i="41"/>
  <c r="H33" i="41"/>
  <c r="H32" i="41"/>
  <c r="H31" i="41"/>
  <c r="H30" i="41"/>
  <c r="F30" i="41"/>
  <c r="B30" i="4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4" i="41" s="1"/>
  <c r="B45" i="41" s="1"/>
  <c r="B46" i="41" s="1"/>
  <c r="B47" i="41" s="1"/>
  <c r="B48" i="41" s="1"/>
  <c r="B49" i="41" s="1"/>
  <c r="J29" i="41"/>
  <c r="I29" i="41" s="1"/>
  <c r="H29" i="41"/>
  <c r="H27" i="41"/>
  <c r="H26" i="41"/>
  <c r="H24" i="41"/>
  <c r="H23" i="41"/>
  <c r="H22" i="41"/>
  <c r="H21" i="41"/>
  <c r="H20" i="41"/>
  <c r="H19" i="41"/>
  <c r="H18" i="41"/>
  <c r="H15" i="41"/>
  <c r="H14" i="41"/>
  <c r="H13" i="41"/>
  <c r="H12" i="41"/>
  <c r="H11" i="41"/>
  <c r="H10" i="41"/>
  <c r="H9" i="41"/>
  <c r="H8" i="41"/>
  <c r="H7" i="41"/>
  <c r="F7" i="41"/>
  <c r="B7" i="41"/>
  <c r="B8" i="41" s="1"/>
  <c r="B9" i="41" s="1"/>
  <c r="B10" i="41" s="1"/>
  <c r="B11" i="41" s="1"/>
  <c r="B12" i="41" s="1"/>
  <c r="B13" i="41" s="1"/>
  <c r="B14" i="41" s="1"/>
  <c r="B15" i="41" s="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J6" i="41"/>
  <c r="H6" i="41"/>
  <c r="J160" i="42" l="1"/>
  <c r="I160" i="42" s="1"/>
  <c r="J283" i="41"/>
  <c r="I212" i="43"/>
  <c r="J76" i="44"/>
  <c r="J77" i="44"/>
  <c r="I77" i="44" s="1"/>
  <c r="I108" i="43"/>
  <c r="F79" i="44"/>
  <c r="J170" i="45"/>
  <c r="F171" i="45"/>
  <c r="F119" i="45"/>
  <c r="J118" i="45"/>
  <c r="I118" i="45" s="1"/>
  <c r="F141" i="45"/>
  <c r="J140" i="45"/>
  <c r="I140" i="45" s="1"/>
  <c r="F223" i="45"/>
  <c r="J222" i="45"/>
  <c r="F246" i="45"/>
  <c r="J245" i="45"/>
  <c r="I245" i="45" s="1"/>
  <c r="F67" i="45"/>
  <c r="J66" i="45"/>
  <c r="F275" i="45"/>
  <c r="J274" i="45"/>
  <c r="I274" i="45" s="1"/>
  <c r="F19" i="45"/>
  <c r="J18" i="45"/>
  <c r="F86" i="45"/>
  <c r="J85" i="45"/>
  <c r="I85" i="45" s="1"/>
  <c r="F41" i="45"/>
  <c r="J40" i="45"/>
  <c r="F294" i="45"/>
  <c r="J293" i="45"/>
  <c r="I293" i="45" s="1"/>
  <c r="I84" i="45"/>
  <c r="J190" i="45"/>
  <c r="I190" i="45" s="1"/>
  <c r="F191" i="45"/>
  <c r="F192" i="47"/>
  <c r="J191" i="47"/>
  <c r="I191" i="47" s="1"/>
  <c r="F121" i="47"/>
  <c r="J120" i="47"/>
  <c r="I120" i="47" s="1"/>
  <c r="F43" i="47"/>
  <c r="J42" i="47"/>
  <c r="F276" i="47"/>
  <c r="J275" i="47"/>
  <c r="I275" i="47" s="1"/>
  <c r="F68" i="47"/>
  <c r="J67" i="47"/>
  <c r="I67" i="47" s="1"/>
  <c r="F248" i="47"/>
  <c r="J247" i="47"/>
  <c r="F295" i="47"/>
  <c r="J294" i="47"/>
  <c r="I294" i="47" s="1"/>
  <c r="J170" i="47"/>
  <c r="F171" i="47"/>
  <c r="F225" i="47"/>
  <c r="J224" i="47"/>
  <c r="I224" i="47" s="1"/>
  <c r="F142" i="47"/>
  <c r="J141" i="47"/>
  <c r="F20" i="47"/>
  <c r="J19" i="47"/>
  <c r="I41" i="47"/>
  <c r="F87" i="47"/>
  <c r="J86" i="47"/>
  <c r="I86" i="47" s="1"/>
  <c r="I66" i="47"/>
  <c r="I18" i="47"/>
  <c r="I180" i="43"/>
  <c r="M6" i="41"/>
  <c r="O6" i="41" s="1"/>
  <c r="M30" i="44"/>
  <c r="O30" i="44" s="1"/>
  <c r="J212" i="41"/>
  <c r="I212" i="41" s="1"/>
  <c r="F236" i="42"/>
  <c r="F237" i="42" s="1"/>
  <c r="J55" i="43"/>
  <c r="M6" i="42"/>
  <c r="J107" i="43"/>
  <c r="I107" i="43" s="1"/>
  <c r="F77" i="41"/>
  <c r="J76" i="41"/>
  <c r="F112" i="41"/>
  <c r="J112" i="41" s="1"/>
  <c r="I112" i="41" s="1"/>
  <c r="J111" i="41"/>
  <c r="I111" i="41" s="1"/>
  <c r="F58" i="41"/>
  <c r="J57" i="41"/>
  <c r="I57" i="41" s="1"/>
  <c r="J161" i="41"/>
  <c r="I161" i="41" s="1"/>
  <c r="F162" i="41"/>
  <c r="H248" i="41"/>
  <c r="E248" i="41" s="1"/>
  <c r="H17" i="42"/>
  <c r="E17" i="42" s="1"/>
  <c r="H139" i="42"/>
  <c r="E139" i="42" s="1"/>
  <c r="H248" i="42"/>
  <c r="E248" i="42" s="1"/>
  <c r="H61" i="41"/>
  <c r="E61" i="41" s="1"/>
  <c r="J108" i="41"/>
  <c r="I108" i="41" s="1"/>
  <c r="H139" i="41"/>
  <c r="E139" i="41" s="1"/>
  <c r="J160" i="41"/>
  <c r="F57" i="42"/>
  <c r="F58" i="42" s="1"/>
  <c r="F59" i="42" s="1"/>
  <c r="H171" i="42"/>
  <c r="E171" i="42" s="1"/>
  <c r="H91" i="44"/>
  <c r="I30" i="44"/>
  <c r="H17" i="41"/>
  <c r="E17" i="41" s="1"/>
  <c r="J75" i="41"/>
  <c r="J264" i="41"/>
  <c r="I264" i="41" s="1"/>
  <c r="H61" i="42"/>
  <c r="E61" i="42" s="1"/>
  <c r="J237" i="44"/>
  <c r="I237" i="44" s="1"/>
  <c r="H110" i="41"/>
  <c r="E110" i="41" s="1"/>
  <c r="J109" i="41"/>
  <c r="I109" i="41" s="1"/>
  <c r="H269" i="42"/>
  <c r="E269" i="42" s="1"/>
  <c r="I55" i="43"/>
  <c r="I234" i="43"/>
  <c r="J130" i="41"/>
  <c r="H84" i="42"/>
  <c r="E84" i="42" s="1"/>
  <c r="J130" i="42"/>
  <c r="I130" i="42" s="1"/>
  <c r="J212" i="42"/>
  <c r="I212" i="42" s="1"/>
  <c r="M37" i="44"/>
  <c r="O37" i="44" s="1"/>
  <c r="H37" i="42"/>
  <c r="E37" i="42" s="1"/>
  <c r="I7" i="44"/>
  <c r="H128" i="44"/>
  <c r="H28" i="44"/>
  <c r="H178" i="44"/>
  <c r="E61" i="44"/>
  <c r="J284" i="44"/>
  <c r="I284" i="44" s="1"/>
  <c r="F215" i="44"/>
  <c r="J32" i="44"/>
  <c r="J33" i="44"/>
  <c r="I33" i="44" s="1"/>
  <c r="J162" i="44"/>
  <c r="I162" i="44" s="1"/>
  <c r="F163" i="44"/>
  <c r="F286" i="44"/>
  <c r="J285" i="44"/>
  <c r="I285" i="44" s="1"/>
  <c r="H281" i="44"/>
  <c r="F216" i="44"/>
  <c r="J215" i="44"/>
  <c r="I215" i="44" s="1"/>
  <c r="F239" i="44"/>
  <c r="J238" i="44"/>
  <c r="M7" i="44" s="1"/>
  <c r="O7" i="44" s="1"/>
  <c r="I8" i="44"/>
  <c r="F267" i="44"/>
  <c r="J266" i="44"/>
  <c r="I266" i="44" s="1"/>
  <c r="F112" i="44"/>
  <c r="J111" i="44"/>
  <c r="I130" i="44"/>
  <c r="F10" i="44"/>
  <c r="J9" i="44"/>
  <c r="F132" i="44"/>
  <c r="J131" i="44"/>
  <c r="I131" i="44" s="1"/>
  <c r="H305" i="44"/>
  <c r="F35" i="44"/>
  <c r="J34" i="44"/>
  <c r="I34" i="44" s="1"/>
  <c r="H233" i="44"/>
  <c r="F58" i="44"/>
  <c r="J57" i="44"/>
  <c r="I76" i="44"/>
  <c r="J79" i="44"/>
  <c r="F80" i="44"/>
  <c r="H259" i="44"/>
  <c r="H152" i="44"/>
  <c r="J183" i="44"/>
  <c r="F184" i="44"/>
  <c r="H50" i="44"/>
  <c r="H202" i="44"/>
  <c r="F181" i="43"/>
  <c r="F182" i="43" s="1"/>
  <c r="F109" i="43"/>
  <c r="F110" i="43" s="1"/>
  <c r="F111" i="43" s="1"/>
  <c r="J75" i="43"/>
  <c r="I75" i="43" s="1"/>
  <c r="F76" i="43"/>
  <c r="F77" i="43" s="1"/>
  <c r="J77" i="43" s="1"/>
  <c r="I77" i="43" s="1"/>
  <c r="J74" i="43"/>
  <c r="I74" i="43" s="1"/>
  <c r="F9" i="43"/>
  <c r="J9" i="43" s="1"/>
  <c r="J8" i="43"/>
  <c r="I8" i="43" s="1"/>
  <c r="J7" i="43"/>
  <c r="I7" i="43" s="1"/>
  <c r="I30" i="43"/>
  <c r="J56" i="43"/>
  <c r="I56" i="43" s="1"/>
  <c r="F57" i="43"/>
  <c r="H38" i="43"/>
  <c r="E38" i="43" s="1"/>
  <c r="H61" i="43"/>
  <c r="E61" i="43" s="1"/>
  <c r="H84" i="43"/>
  <c r="E84" i="43" s="1"/>
  <c r="H110" i="43"/>
  <c r="E110" i="43" s="1"/>
  <c r="H18" i="43"/>
  <c r="E18" i="43" s="1"/>
  <c r="F130" i="43"/>
  <c r="J129" i="43"/>
  <c r="H139" i="43"/>
  <c r="E139" i="43" s="1"/>
  <c r="H248" i="43"/>
  <c r="E248" i="43" s="1"/>
  <c r="H269" i="43"/>
  <c r="E269" i="43" s="1"/>
  <c r="F31" i="43"/>
  <c r="H171" i="43"/>
  <c r="E171" i="43" s="1"/>
  <c r="I211" i="43"/>
  <c r="H190" i="43"/>
  <c r="E190" i="43" s="1"/>
  <c r="I179" i="43"/>
  <c r="F160" i="43"/>
  <c r="J181" i="43"/>
  <c r="I181" i="43" s="1"/>
  <c r="F283" i="43"/>
  <c r="J282" i="43"/>
  <c r="F213" i="43"/>
  <c r="F264" i="43"/>
  <c r="J263" i="43"/>
  <c r="H293" i="43"/>
  <c r="E293" i="43" s="1"/>
  <c r="H215" i="43"/>
  <c r="E215" i="43" s="1"/>
  <c r="F235" i="43"/>
  <c r="J180" i="42"/>
  <c r="I180" i="42" s="1"/>
  <c r="F162" i="42"/>
  <c r="F163" i="42" s="1"/>
  <c r="J163" i="42" s="1"/>
  <c r="I163" i="42" s="1"/>
  <c r="F76" i="42"/>
  <c r="F77" i="42" s="1"/>
  <c r="J77" i="42" s="1"/>
  <c r="I77" i="42" s="1"/>
  <c r="O6" i="42"/>
  <c r="I30" i="42"/>
  <c r="I75" i="42"/>
  <c r="I7" i="42"/>
  <c r="I56" i="42"/>
  <c r="F8" i="42"/>
  <c r="H110" i="42"/>
  <c r="E110" i="42" s="1"/>
  <c r="F238" i="42"/>
  <c r="J237" i="42"/>
  <c r="I237" i="42" s="1"/>
  <c r="F31" i="42"/>
  <c r="F266" i="42"/>
  <c r="J265" i="42"/>
  <c r="I265" i="42" s="1"/>
  <c r="I6" i="42"/>
  <c r="F285" i="42"/>
  <c r="J284" i="42"/>
  <c r="I284" i="42" s="1"/>
  <c r="F110" i="42"/>
  <c r="J109" i="42"/>
  <c r="I109" i="42" s="1"/>
  <c r="F214" i="42"/>
  <c r="J213" i="42"/>
  <c r="I213" i="42" s="1"/>
  <c r="F132" i="42"/>
  <c r="H152" i="42"/>
  <c r="F182" i="42"/>
  <c r="H190" i="42"/>
  <c r="E190" i="42" s="1"/>
  <c r="H215" i="42"/>
  <c r="E215" i="42" s="1"/>
  <c r="I234" i="42"/>
  <c r="H259" i="42"/>
  <c r="H281" i="42"/>
  <c r="J108" i="42"/>
  <c r="I108" i="42" s="1"/>
  <c r="H293" i="42"/>
  <c r="E293" i="42" s="1"/>
  <c r="J236" i="42"/>
  <c r="J264" i="42"/>
  <c r="I264" i="42" s="1"/>
  <c r="J283" i="42"/>
  <c r="I283" i="42" s="1"/>
  <c r="I211" i="42"/>
  <c r="J213" i="41"/>
  <c r="I213" i="41" s="1"/>
  <c r="F214" i="41"/>
  <c r="H128" i="41"/>
  <c r="J180" i="41"/>
  <c r="I180" i="41" s="1"/>
  <c r="F181" i="41"/>
  <c r="F8" i="41"/>
  <c r="J7" i="41"/>
  <c r="H37" i="41"/>
  <c r="E37" i="41" s="1"/>
  <c r="H73" i="41"/>
  <c r="I75" i="41"/>
  <c r="F113" i="41"/>
  <c r="J30" i="41"/>
  <c r="F31" i="41"/>
  <c r="J110" i="41"/>
  <c r="I110" i="41" s="1"/>
  <c r="I6" i="41"/>
  <c r="I160" i="41"/>
  <c r="H171" i="41"/>
  <c r="E171" i="41" s="1"/>
  <c r="H190" i="41"/>
  <c r="E190" i="41" s="1"/>
  <c r="I76" i="41"/>
  <c r="F132" i="41"/>
  <c r="J131" i="41"/>
  <c r="H215" i="41"/>
  <c r="E215" i="41" s="1"/>
  <c r="H293" i="41"/>
  <c r="E293" i="41" s="1"/>
  <c r="F285" i="41"/>
  <c r="J284" i="41"/>
  <c r="I284" i="41" s="1"/>
  <c r="F266" i="41"/>
  <c r="J265" i="41"/>
  <c r="I265" i="41" s="1"/>
  <c r="H84" i="41"/>
  <c r="E84" i="41" s="1"/>
  <c r="H269" i="41"/>
  <c r="E269" i="41" s="1"/>
  <c r="J235" i="41"/>
  <c r="F236" i="41"/>
  <c r="H152" i="41"/>
  <c r="I179" i="41"/>
  <c r="I283" i="41"/>
  <c r="G304" i="40"/>
  <c r="H304" i="40" s="1"/>
  <c r="G303" i="40"/>
  <c r="H303" i="40" s="1"/>
  <c r="G302" i="40"/>
  <c r="H302" i="40" s="1"/>
  <c r="G300" i="40"/>
  <c r="H300" i="40" s="1"/>
  <c r="G299" i="40"/>
  <c r="H299" i="40" s="1"/>
  <c r="G298" i="40"/>
  <c r="H298" i="40" s="1"/>
  <c r="G297" i="40"/>
  <c r="H297" i="40" s="1"/>
  <c r="G296" i="40"/>
  <c r="H296" i="40" s="1"/>
  <c r="G295" i="40"/>
  <c r="H295" i="40" s="1"/>
  <c r="G294" i="40"/>
  <c r="H294" i="40" s="1"/>
  <c r="G293" i="40"/>
  <c r="G291" i="40"/>
  <c r="H291" i="40" s="1"/>
  <c r="G290" i="40"/>
  <c r="H290" i="40" s="1"/>
  <c r="G289" i="40"/>
  <c r="H289" i="40" s="1"/>
  <c r="G288" i="40"/>
  <c r="H288" i="40" s="1"/>
  <c r="G287" i="40"/>
  <c r="H287" i="40" s="1"/>
  <c r="G286" i="40"/>
  <c r="H286" i="40" s="1"/>
  <c r="G285" i="40"/>
  <c r="H285" i="40" s="1"/>
  <c r="G284" i="40"/>
  <c r="H284" i="40" s="1"/>
  <c r="G283" i="40"/>
  <c r="H283" i="40" s="1"/>
  <c r="B283" i="40"/>
  <c r="B284" i="40" s="1"/>
  <c r="B285" i="40" s="1"/>
  <c r="B286" i="40" s="1"/>
  <c r="B287" i="40" s="1"/>
  <c r="B288" i="40" s="1"/>
  <c r="B289" i="40" s="1"/>
  <c r="B290" i="40" s="1"/>
  <c r="B291" i="40" s="1"/>
  <c r="B292" i="40" s="1"/>
  <c r="B293" i="40" s="1"/>
  <c r="B294" i="40" s="1"/>
  <c r="B295" i="40" s="1"/>
  <c r="B296" i="40" s="1"/>
  <c r="B297" i="40" s="1"/>
  <c r="B298" i="40" s="1"/>
  <c r="B299" i="40" s="1"/>
  <c r="B300" i="40" s="1"/>
  <c r="B301" i="40" s="1"/>
  <c r="B302" i="40" s="1"/>
  <c r="B303" i="40" s="1"/>
  <c r="B304" i="40" s="1"/>
  <c r="G282" i="40"/>
  <c r="H282" i="40" s="1"/>
  <c r="F282" i="40"/>
  <c r="J282" i="40" s="1"/>
  <c r="G280" i="40"/>
  <c r="H280" i="40" s="1"/>
  <c r="G278" i="40"/>
  <c r="H278" i="40" s="1"/>
  <c r="G277" i="40"/>
  <c r="H277" i="40" s="1"/>
  <c r="G276" i="40"/>
  <c r="H276" i="40" s="1"/>
  <c r="G275" i="40"/>
  <c r="H275" i="40" s="1"/>
  <c r="G274" i="40"/>
  <c r="H274" i="40" s="1"/>
  <c r="G272" i="40"/>
  <c r="H272" i="40" s="1"/>
  <c r="G271" i="40"/>
  <c r="H271" i="40" s="1"/>
  <c r="G270" i="40"/>
  <c r="H270" i="40" s="1"/>
  <c r="G269" i="40"/>
  <c r="G268" i="40"/>
  <c r="H268" i="40" s="1"/>
  <c r="G267" i="40"/>
  <c r="H267" i="40" s="1"/>
  <c r="G266" i="40"/>
  <c r="H266" i="40" s="1"/>
  <c r="G265" i="40"/>
  <c r="H265" i="40" s="1"/>
  <c r="G264" i="40"/>
  <c r="H264" i="40" s="1"/>
  <c r="B264" i="40"/>
  <c r="B265" i="40" s="1"/>
  <c r="B266" i="40" s="1"/>
  <c r="B267" i="40" s="1"/>
  <c r="B268" i="40" s="1"/>
  <c r="B269" i="40" s="1"/>
  <c r="B270" i="40" s="1"/>
  <c r="B271" i="40" s="1"/>
  <c r="B272" i="40" s="1"/>
  <c r="B273" i="40" s="1"/>
  <c r="B274" i="40" s="1"/>
  <c r="B275" i="40" s="1"/>
  <c r="B276" i="40" s="1"/>
  <c r="B277" i="40" s="1"/>
  <c r="B278" i="40" s="1"/>
  <c r="B279" i="40" s="1"/>
  <c r="B280" i="40" s="1"/>
  <c r="G263" i="40"/>
  <c r="H263" i="40" s="1"/>
  <c r="F263" i="40"/>
  <c r="J263" i="40" s="1"/>
  <c r="G258" i="40"/>
  <c r="H258" i="40" s="1"/>
  <c r="G257" i="40"/>
  <c r="H257" i="40" s="1"/>
  <c r="G256" i="40"/>
  <c r="H256" i="40" s="1"/>
  <c r="G255" i="40"/>
  <c r="H255" i="40" s="1"/>
  <c r="G254" i="40"/>
  <c r="H254" i="40" s="1"/>
  <c r="G253" i="40"/>
  <c r="H253" i="40" s="1"/>
  <c r="G252" i="40"/>
  <c r="H252" i="40" s="1"/>
  <c r="G251" i="40"/>
  <c r="H251" i="40" s="1"/>
  <c r="G250" i="40"/>
  <c r="H250" i="40" s="1"/>
  <c r="G249" i="40"/>
  <c r="H249" i="40" s="1"/>
  <c r="G248" i="40"/>
  <c r="G246" i="40"/>
  <c r="H246" i="40" s="1"/>
  <c r="G245" i="40"/>
  <c r="H245" i="40" s="1"/>
  <c r="G244" i="40"/>
  <c r="H244" i="40" s="1"/>
  <c r="G243" i="40"/>
  <c r="H243" i="40" s="1"/>
  <c r="G242" i="40"/>
  <c r="H242" i="40" s="1"/>
  <c r="G241" i="40"/>
  <c r="H241" i="40" s="1"/>
  <c r="G240" i="40"/>
  <c r="H240" i="40" s="1"/>
  <c r="G239" i="40"/>
  <c r="H239" i="40" s="1"/>
  <c r="G238" i="40"/>
  <c r="H238" i="40" s="1"/>
  <c r="G237" i="40"/>
  <c r="H237" i="40" s="1"/>
  <c r="G236" i="40"/>
  <c r="H236" i="40" s="1"/>
  <c r="G235" i="40"/>
  <c r="H235" i="40" s="1"/>
  <c r="B235" i="40"/>
  <c r="B236" i="40" s="1"/>
  <c r="B237" i="40" s="1"/>
  <c r="B238" i="40" s="1"/>
  <c r="B239" i="40" s="1"/>
  <c r="B240" i="40" s="1"/>
  <c r="B241" i="40" s="1"/>
  <c r="B242" i="40" s="1"/>
  <c r="B243" i="40" s="1"/>
  <c r="B244" i="40" s="1"/>
  <c r="B245" i="40" s="1"/>
  <c r="B246" i="40" s="1"/>
  <c r="B247" i="40" s="1"/>
  <c r="B248" i="40" s="1"/>
  <c r="B249" i="40" s="1"/>
  <c r="B250" i="40" s="1"/>
  <c r="B251" i="40" s="1"/>
  <c r="B252" i="40" s="1"/>
  <c r="B253" i="40" s="1"/>
  <c r="B254" i="40" s="1"/>
  <c r="B255" i="40" s="1"/>
  <c r="B256" i="40" s="1"/>
  <c r="B257" i="40" s="1"/>
  <c r="B258" i="40" s="1"/>
  <c r="G234" i="40"/>
  <c r="H234" i="40" s="1"/>
  <c r="F234" i="40"/>
  <c r="F235" i="40" s="1"/>
  <c r="G232" i="40"/>
  <c r="H232" i="40" s="1"/>
  <c r="G230" i="40"/>
  <c r="H230" i="40" s="1"/>
  <c r="G229" i="40"/>
  <c r="H229" i="40" s="1"/>
  <c r="G228" i="40"/>
  <c r="H228" i="40" s="1"/>
  <c r="G227" i="40"/>
  <c r="H227" i="40" s="1"/>
  <c r="G226" i="40"/>
  <c r="H226" i="40" s="1"/>
  <c r="G225" i="40"/>
  <c r="H225" i="40" s="1"/>
  <c r="G224" i="40"/>
  <c r="H224" i="40" s="1"/>
  <c r="G223" i="40"/>
  <c r="H223" i="40" s="1"/>
  <c r="G221" i="40"/>
  <c r="H221" i="40" s="1"/>
  <c r="G220" i="40"/>
  <c r="H220" i="40" s="1"/>
  <c r="G219" i="40"/>
  <c r="H219" i="40" s="1"/>
  <c r="G218" i="40"/>
  <c r="H218" i="40" s="1"/>
  <c r="G217" i="40"/>
  <c r="H217" i="40" s="1"/>
  <c r="G216" i="40"/>
  <c r="H216" i="40" s="1"/>
  <c r="G215" i="40"/>
  <c r="G214" i="40"/>
  <c r="H214" i="40" s="1"/>
  <c r="G213" i="40"/>
  <c r="H213" i="40" s="1"/>
  <c r="G212" i="40"/>
  <c r="H212" i="40" s="1"/>
  <c r="B212" i="40"/>
  <c r="B213" i="40" s="1"/>
  <c r="B214" i="40" s="1"/>
  <c r="B215" i="40" s="1"/>
  <c r="B216" i="40" s="1"/>
  <c r="B217" i="40" s="1"/>
  <c r="B218" i="40" s="1"/>
  <c r="B219" i="40" s="1"/>
  <c r="B220" i="40" s="1"/>
  <c r="B221" i="40" s="1"/>
  <c r="B222" i="40" s="1"/>
  <c r="B223" i="40" s="1"/>
  <c r="B224" i="40" s="1"/>
  <c r="B225" i="40" s="1"/>
  <c r="B226" i="40" s="1"/>
  <c r="B227" i="40" s="1"/>
  <c r="B228" i="40" s="1"/>
  <c r="B229" i="40" s="1"/>
  <c r="B230" i="40" s="1"/>
  <c r="B231" i="40" s="1"/>
  <c r="B232" i="40" s="1"/>
  <c r="G211" i="40"/>
  <c r="H211" i="40" s="1"/>
  <c r="F211" i="40"/>
  <c r="F212" i="40" s="1"/>
  <c r="G201" i="40"/>
  <c r="H201" i="40" s="1"/>
  <c r="G200" i="40"/>
  <c r="H200" i="40" s="1"/>
  <c r="G199" i="40"/>
  <c r="H199" i="40" s="1"/>
  <c r="G197" i="40"/>
  <c r="H197" i="40" s="1"/>
  <c r="G196" i="40"/>
  <c r="H196" i="40" s="1"/>
  <c r="G195" i="40"/>
  <c r="H195" i="40" s="1"/>
  <c r="G194" i="40"/>
  <c r="H194" i="40" s="1"/>
  <c r="G193" i="40"/>
  <c r="H193" i="40" s="1"/>
  <c r="G192" i="40"/>
  <c r="H192" i="40" s="1"/>
  <c r="G191" i="40"/>
  <c r="H191" i="40" s="1"/>
  <c r="G190" i="40"/>
  <c r="G188" i="40"/>
  <c r="H188" i="40" s="1"/>
  <c r="G187" i="40"/>
  <c r="H187" i="40" s="1"/>
  <c r="G186" i="40"/>
  <c r="H186" i="40" s="1"/>
  <c r="G185" i="40"/>
  <c r="H185" i="40" s="1"/>
  <c r="G184" i="40"/>
  <c r="H184" i="40" s="1"/>
  <c r="G183" i="40"/>
  <c r="H183" i="40" s="1"/>
  <c r="G182" i="40"/>
  <c r="H182" i="40" s="1"/>
  <c r="G181" i="40"/>
  <c r="H181" i="40" s="1"/>
  <c r="G180" i="40"/>
  <c r="H180" i="40" s="1"/>
  <c r="B180" i="40"/>
  <c r="B181" i="40" s="1"/>
  <c r="B182" i="40" s="1"/>
  <c r="B183" i="40" s="1"/>
  <c r="B184" i="40" s="1"/>
  <c r="B185" i="40" s="1"/>
  <c r="B186" i="40" s="1"/>
  <c r="B187" i="40" s="1"/>
  <c r="B188" i="40" s="1"/>
  <c r="B189" i="40" s="1"/>
  <c r="B190" i="40" s="1"/>
  <c r="B191" i="40" s="1"/>
  <c r="B192" i="40" s="1"/>
  <c r="B193" i="40" s="1"/>
  <c r="B194" i="40" s="1"/>
  <c r="B195" i="40" s="1"/>
  <c r="B196" i="40" s="1"/>
  <c r="B197" i="40" s="1"/>
  <c r="B198" i="40" s="1"/>
  <c r="B199" i="40" s="1"/>
  <c r="B200" i="40" s="1"/>
  <c r="B201" i="40" s="1"/>
  <c r="G179" i="40"/>
  <c r="H179" i="40" s="1"/>
  <c r="F179" i="40"/>
  <c r="J179" i="40" s="1"/>
  <c r="G177" i="40"/>
  <c r="H177" i="40" s="1"/>
  <c r="G176" i="40"/>
  <c r="H176" i="40" s="1"/>
  <c r="G175" i="40"/>
  <c r="H175" i="40" s="1"/>
  <c r="G174" i="40"/>
  <c r="H174" i="40" s="1"/>
  <c r="G173" i="40"/>
  <c r="H173" i="40" s="1"/>
  <c r="G172" i="40"/>
  <c r="H172" i="40" s="1"/>
  <c r="G171" i="40"/>
  <c r="G169" i="40"/>
  <c r="H169" i="40" s="1"/>
  <c r="G168" i="40"/>
  <c r="H168" i="40" s="1"/>
  <c r="G167" i="40"/>
  <c r="H167" i="40" s="1"/>
  <c r="G166" i="40"/>
  <c r="H166" i="40" s="1"/>
  <c r="G165" i="40"/>
  <c r="H165" i="40" s="1"/>
  <c r="G164" i="40"/>
  <c r="H164" i="40" s="1"/>
  <c r="G163" i="40"/>
  <c r="H163" i="40" s="1"/>
  <c r="G162" i="40"/>
  <c r="H162" i="40" s="1"/>
  <c r="G161" i="40"/>
  <c r="H161" i="40" s="1"/>
  <c r="G160" i="40"/>
  <c r="H160" i="40" s="1"/>
  <c r="B160" i="40"/>
  <c r="B161" i="40" s="1"/>
  <c r="B162" i="40" s="1"/>
  <c r="B163" i="40" s="1"/>
  <c r="B164" i="40" s="1"/>
  <c r="B165" i="40" s="1"/>
  <c r="B166" i="40" s="1"/>
  <c r="B167" i="40" s="1"/>
  <c r="B168" i="40" s="1"/>
  <c r="B169" i="40" s="1"/>
  <c r="B170" i="40" s="1"/>
  <c r="B171" i="40" s="1"/>
  <c r="B172" i="40" s="1"/>
  <c r="B173" i="40" s="1"/>
  <c r="B174" i="40" s="1"/>
  <c r="B175" i="40" s="1"/>
  <c r="B176" i="40" s="1"/>
  <c r="B177" i="40" s="1"/>
  <c r="G159" i="40"/>
  <c r="H159" i="40" s="1"/>
  <c r="F159" i="40"/>
  <c r="J159" i="40" s="1"/>
  <c r="G151" i="40"/>
  <c r="H151" i="40" s="1"/>
  <c r="G149" i="40"/>
  <c r="H149" i="40" s="1"/>
  <c r="G148" i="40"/>
  <c r="H148" i="40" s="1"/>
  <c r="G147" i="40"/>
  <c r="H147" i="40" s="1"/>
  <c r="G146" i="40"/>
  <c r="H146" i="40" s="1"/>
  <c r="G145" i="40"/>
  <c r="H145" i="40" s="1"/>
  <c r="G144" i="40"/>
  <c r="H144" i="40" s="1"/>
  <c r="G143" i="40"/>
  <c r="H143" i="40" s="1"/>
  <c r="G142" i="40"/>
  <c r="H142" i="40" s="1"/>
  <c r="G141" i="40"/>
  <c r="H141" i="40" s="1"/>
  <c r="G140" i="40"/>
  <c r="H140" i="40" s="1"/>
  <c r="G139" i="40"/>
  <c r="G137" i="40"/>
  <c r="H137" i="40" s="1"/>
  <c r="G136" i="40"/>
  <c r="H136" i="40" s="1"/>
  <c r="G135" i="40"/>
  <c r="H135" i="40" s="1"/>
  <c r="G134" i="40"/>
  <c r="H134" i="40" s="1"/>
  <c r="G133" i="40"/>
  <c r="H133" i="40" s="1"/>
  <c r="G132" i="40"/>
  <c r="H132" i="40" s="1"/>
  <c r="G131" i="40"/>
  <c r="H131" i="40" s="1"/>
  <c r="G130" i="40"/>
  <c r="H130" i="40" s="1"/>
  <c r="B130" i="40"/>
  <c r="B131" i="40" s="1"/>
  <c r="B132" i="40" s="1"/>
  <c r="B133" i="40" s="1"/>
  <c r="B134" i="40" s="1"/>
  <c r="B135" i="40" s="1"/>
  <c r="B136" i="40" s="1"/>
  <c r="B137" i="40" s="1"/>
  <c r="B138" i="40" s="1"/>
  <c r="B139" i="40" s="1"/>
  <c r="B140" i="40" s="1"/>
  <c r="B141" i="40" s="1"/>
  <c r="B142" i="40" s="1"/>
  <c r="B143" i="40" s="1"/>
  <c r="B144" i="40" s="1"/>
  <c r="B145" i="40" s="1"/>
  <c r="B146" i="40" s="1"/>
  <c r="B147" i="40" s="1"/>
  <c r="B148" i="40" s="1"/>
  <c r="B149" i="40" s="1"/>
  <c r="B150" i="40" s="1"/>
  <c r="B151" i="40" s="1"/>
  <c r="G129" i="40"/>
  <c r="H129" i="40" s="1"/>
  <c r="F129" i="40"/>
  <c r="F130" i="40" s="1"/>
  <c r="G127" i="40"/>
  <c r="H127" i="40" s="1"/>
  <c r="G125" i="40"/>
  <c r="H125" i="40" s="1"/>
  <c r="G124" i="40"/>
  <c r="H124" i="40" s="1"/>
  <c r="G123" i="40"/>
  <c r="H123" i="40" s="1"/>
  <c r="G122" i="40"/>
  <c r="H122" i="40" s="1"/>
  <c r="G121" i="40"/>
  <c r="H121" i="40" s="1"/>
  <c r="G120" i="40"/>
  <c r="H120" i="40" s="1"/>
  <c r="G119" i="40"/>
  <c r="H119" i="40" s="1"/>
  <c r="G118" i="40"/>
  <c r="H118" i="40" s="1"/>
  <c r="G116" i="40"/>
  <c r="H116" i="40" s="1"/>
  <c r="G115" i="40"/>
  <c r="H115" i="40" s="1"/>
  <c r="G114" i="40"/>
  <c r="H114" i="40" s="1"/>
  <c r="G113" i="40"/>
  <c r="H113" i="40" s="1"/>
  <c r="G112" i="40"/>
  <c r="H112" i="40" s="1"/>
  <c r="G111" i="40"/>
  <c r="H111" i="40" s="1"/>
  <c r="G110" i="40"/>
  <c r="G109" i="40"/>
  <c r="H109" i="40" s="1"/>
  <c r="G108" i="40"/>
  <c r="H108" i="40" s="1"/>
  <c r="B108" i="40"/>
  <c r="B109" i="40" s="1"/>
  <c r="B110" i="40" s="1"/>
  <c r="B111" i="40" s="1"/>
  <c r="B112" i="40" s="1"/>
  <c r="B113" i="40" s="1"/>
  <c r="B114" i="40" s="1"/>
  <c r="B115" i="40" s="1"/>
  <c r="B116" i="40" s="1"/>
  <c r="B117" i="40" s="1"/>
  <c r="B118" i="40" s="1"/>
  <c r="B119" i="40" s="1"/>
  <c r="B120" i="40" s="1"/>
  <c r="B121" i="40" s="1"/>
  <c r="B122" i="40" s="1"/>
  <c r="B123" i="40" s="1"/>
  <c r="B124" i="40" s="1"/>
  <c r="B125" i="40" s="1"/>
  <c r="B126" i="40" s="1"/>
  <c r="B127" i="40" s="1"/>
  <c r="G107" i="40"/>
  <c r="H107" i="40" s="1"/>
  <c r="F107" i="40"/>
  <c r="F108" i="40" s="1"/>
  <c r="G90" i="40"/>
  <c r="H90" i="40" s="1"/>
  <c r="G89" i="40"/>
  <c r="H89" i="40" s="1"/>
  <c r="G88" i="40"/>
  <c r="H88" i="40" s="1"/>
  <c r="G87" i="40"/>
  <c r="H87" i="40" s="1"/>
  <c r="G86" i="40"/>
  <c r="H86" i="40" s="1"/>
  <c r="G85" i="40"/>
  <c r="H85" i="40" s="1"/>
  <c r="G84" i="40"/>
  <c r="G82" i="40"/>
  <c r="H82" i="40" s="1"/>
  <c r="G81" i="40"/>
  <c r="H81" i="40" s="1"/>
  <c r="G80" i="40"/>
  <c r="H80" i="40" s="1"/>
  <c r="G79" i="40"/>
  <c r="H79" i="40" s="1"/>
  <c r="G78" i="40"/>
  <c r="H78" i="40" s="1"/>
  <c r="G77" i="40"/>
  <c r="H77" i="40" s="1"/>
  <c r="G76" i="40"/>
  <c r="H76" i="40" s="1"/>
  <c r="G75" i="40"/>
  <c r="H75" i="40" s="1"/>
  <c r="B75" i="40"/>
  <c r="B76" i="40" s="1"/>
  <c r="B77" i="40" s="1"/>
  <c r="B78" i="40" s="1"/>
  <c r="B79" i="40" s="1"/>
  <c r="B80" i="40" s="1"/>
  <c r="B81" i="40" s="1"/>
  <c r="B82" i="40" s="1"/>
  <c r="B83" i="40" s="1"/>
  <c r="B84" i="40" s="1"/>
  <c r="B85" i="40" s="1"/>
  <c r="B86" i="40" s="1"/>
  <c r="B87" i="40" s="1"/>
  <c r="B88" i="40" s="1"/>
  <c r="B89" i="40" s="1"/>
  <c r="B90" i="40" s="1"/>
  <c r="G74" i="40"/>
  <c r="F74" i="40"/>
  <c r="J74" i="40" s="1"/>
  <c r="G72" i="40"/>
  <c r="H72" i="40" s="1"/>
  <c r="G70" i="40"/>
  <c r="H70" i="40" s="1"/>
  <c r="G69" i="40"/>
  <c r="H69" i="40" s="1"/>
  <c r="G68" i="40"/>
  <c r="H68" i="40" s="1"/>
  <c r="G67" i="40"/>
  <c r="H67" i="40" s="1"/>
  <c r="G66" i="40"/>
  <c r="H66" i="40" s="1"/>
  <c r="G64" i="40"/>
  <c r="H64" i="40" s="1"/>
  <c r="G63" i="40"/>
  <c r="H63" i="40" s="1"/>
  <c r="G62" i="40"/>
  <c r="H62" i="40" s="1"/>
  <c r="G61" i="40"/>
  <c r="G60" i="40"/>
  <c r="H60" i="40" s="1"/>
  <c r="G59" i="40"/>
  <c r="H59" i="40" s="1"/>
  <c r="G58" i="40"/>
  <c r="H58" i="40" s="1"/>
  <c r="G57" i="40"/>
  <c r="H57" i="40" s="1"/>
  <c r="G56" i="40"/>
  <c r="H56" i="40" s="1"/>
  <c r="B56" i="40"/>
  <c r="B57" i="40" s="1"/>
  <c r="B58" i="40" s="1"/>
  <c r="B59" i="40" s="1"/>
  <c r="B60" i="40" s="1"/>
  <c r="B61" i="40" s="1"/>
  <c r="B62" i="40" s="1"/>
  <c r="B63" i="40" s="1"/>
  <c r="B64" i="40" s="1"/>
  <c r="B65" i="40" s="1"/>
  <c r="B66" i="40" s="1"/>
  <c r="B67" i="40" s="1"/>
  <c r="B68" i="40" s="1"/>
  <c r="B69" i="40" s="1"/>
  <c r="B70" i="40" s="1"/>
  <c r="B71" i="40" s="1"/>
  <c r="B72" i="40" s="1"/>
  <c r="G55" i="40"/>
  <c r="H55" i="40" s="1"/>
  <c r="F55" i="40"/>
  <c r="J55" i="40" s="1"/>
  <c r="G50" i="40"/>
  <c r="H50" i="40" s="1"/>
  <c r="G49" i="40"/>
  <c r="H49" i="40" s="1"/>
  <c r="G47" i="40"/>
  <c r="H47" i="40" s="1"/>
  <c r="G46" i="40"/>
  <c r="H46" i="40" s="1"/>
  <c r="G45" i="40"/>
  <c r="H45" i="40" s="1"/>
  <c r="G44" i="40"/>
  <c r="H44" i="40" s="1"/>
  <c r="G43" i="40"/>
  <c r="H43" i="40" s="1"/>
  <c r="G42" i="40"/>
  <c r="H42" i="40" s="1"/>
  <c r="N41" i="40"/>
  <c r="G41" i="40"/>
  <c r="H41" i="40" s="1"/>
  <c r="G40" i="40"/>
  <c r="H40" i="40" s="1"/>
  <c r="G39" i="40"/>
  <c r="H39" i="40" s="1"/>
  <c r="G38" i="40"/>
  <c r="G36" i="40"/>
  <c r="H36" i="40" s="1"/>
  <c r="G35" i="40"/>
  <c r="H35" i="40" s="1"/>
  <c r="G34" i="40"/>
  <c r="H34" i="40" s="1"/>
  <c r="G33" i="40"/>
  <c r="H33" i="40" s="1"/>
  <c r="G32" i="40"/>
  <c r="H32" i="40" s="1"/>
  <c r="G31" i="40"/>
  <c r="H31" i="40" s="1"/>
  <c r="B31" i="40"/>
  <c r="B32" i="40" s="1"/>
  <c r="B33" i="40" s="1"/>
  <c r="B34" i="40" s="1"/>
  <c r="B35" i="40" s="1"/>
  <c r="B36" i="40" s="1"/>
  <c r="B37" i="40" s="1"/>
  <c r="B38" i="40" s="1"/>
  <c r="B39" i="40" s="1"/>
  <c r="B40" i="40" s="1"/>
  <c r="B41" i="40" s="1"/>
  <c r="B42" i="40" s="1"/>
  <c r="B43" i="40" s="1"/>
  <c r="B44" i="40" s="1"/>
  <c r="B45" i="40" s="1"/>
  <c r="B46" i="40" s="1"/>
  <c r="B47" i="40" s="1"/>
  <c r="B48" i="40" s="1"/>
  <c r="B49" i="40" s="1"/>
  <c r="B50" i="40" s="1"/>
  <c r="G30" i="40"/>
  <c r="H30" i="40" s="1"/>
  <c r="F30" i="40"/>
  <c r="F31" i="40" s="1"/>
  <c r="G28" i="40"/>
  <c r="H28" i="40" s="1"/>
  <c r="G27" i="40"/>
  <c r="H27" i="40" s="1"/>
  <c r="G25" i="40"/>
  <c r="H25" i="40" s="1"/>
  <c r="G24" i="40"/>
  <c r="H24" i="40" s="1"/>
  <c r="G23" i="40"/>
  <c r="H23" i="40" s="1"/>
  <c r="G22" i="40"/>
  <c r="H22" i="40" s="1"/>
  <c r="G21" i="40"/>
  <c r="H21" i="40" s="1"/>
  <c r="G20" i="40"/>
  <c r="H20" i="40" s="1"/>
  <c r="G19" i="40"/>
  <c r="H19" i="40" s="1"/>
  <c r="G18" i="40"/>
  <c r="G16" i="40"/>
  <c r="H16" i="40" s="1"/>
  <c r="G15" i="40"/>
  <c r="H15" i="40" s="1"/>
  <c r="G14" i="40"/>
  <c r="H14" i="40" s="1"/>
  <c r="G13" i="40"/>
  <c r="H13" i="40" s="1"/>
  <c r="G12" i="40"/>
  <c r="H12" i="40" s="1"/>
  <c r="G11" i="40"/>
  <c r="H11" i="40" s="1"/>
  <c r="G10" i="40"/>
  <c r="H10" i="40" s="1"/>
  <c r="G9" i="40"/>
  <c r="H9" i="40" s="1"/>
  <c r="G8" i="40"/>
  <c r="H8" i="40" s="1"/>
  <c r="B8" i="40"/>
  <c r="B9" i="40" s="1"/>
  <c r="B10" i="40" s="1"/>
  <c r="B11" i="40" s="1"/>
  <c r="B12" i="40" s="1"/>
  <c r="B13" i="40" s="1"/>
  <c r="B14" i="40" s="1"/>
  <c r="B15" i="40" s="1"/>
  <c r="B16" i="40" s="1"/>
  <c r="B17" i="40" s="1"/>
  <c r="B18" i="40" s="1"/>
  <c r="B19" i="40" s="1"/>
  <c r="B20" i="40" s="1"/>
  <c r="B21" i="40" s="1"/>
  <c r="B22" i="40" s="1"/>
  <c r="B23" i="40" s="1"/>
  <c r="B24" i="40" s="1"/>
  <c r="B25" i="40" s="1"/>
  <c r="B26" i="40" s="1"/>
  <c r="B27" i="40" s="1"/>
  <c r="B28" i="40" s="1"/>
  <c r="G7" i="40"/>
  <c r="H7" i="40" s="1"/>
  <c r="F7" i="40"/>
  <c r="F8" i="40" s="1"/>
  <c r="F164" i="42" l="1"/>
  <c r="J162" i="42"/>
  <c r="I162" i="42" s="1"/>
  <c r="H305" i="43"/>
  <c r="H73" i="43"/>
  <c r="H178" i="42"/>
  <c r="H28" i="42"/>
  <c r="F295" i="45"/>
  <c r="J294" i="45"/>
  <c r="I294" i="45" s="1"/>
  <c r="F42" i="45"/>
  <c r="J41" i="45"/>
  <c r="F87" i="45"/>
  <c r="J86" i="45"/>
  <c r="I86" i="45" s="1"/>
  <c r="J19" i="45"/>
  <c r="F20" i="45"/>
  <c r="F276" i="45"/>
  <c r="J275" i="45"/>
  <c r="I275" i="45" s="1"/>
  <c r="F68" i="45"/>
  <c r="J67" i="45"/>
  <c r="I67" i="45" s="1"/>
  <c r="F247" i="45"/>
  <c r="J246" i="45"/>
  <c r="I246" i="45" s="1"/>
  <c r="F224" i="45"/>
  <c r="J223" i="45"/>
  <c r="I223" i="45" s="1"/>
  <c r="F142" i="45"/>
  <c r="J141" i="45"/>
  <c r="F120" i="45"/>
  <c r="J119" i="45"/>
  <c r="I119" i="45" s="1"/>
  <c r="F192" i="45"/>
  <c r="J191" i="45"/>
  <c r="I191" i="45" s="1"/>
  <c r="I40" i="45"/>
  <c r="I18" i="45"/>
  <c r="I66" i="45"/>
  <c r="F172" i="45"/>
  <c r="J171" i="45"/>
  <c r="J87" i="47"/>
  <c r="I87" i="47" s="1"/>
  <c r="F88" i="47"/>
  <c r="F21" i="47"/>
  <c r="J20" i="47"/>
  <c r="F143" i="47"/>
  <c r="J142" i="47"/>
  <c r="I142" i="47" s="1"/>
  <c r="F226" i="47"/>
  <c r="J225" i="47"/>
  <c r="I225" i="47" s="1"/>
  <c r="F296" i="47"/>
  <c r="J295" i="47"/>
  <c r="I295" i="47" s="1"/>
  <c r="F249" i="47"/>
  <c r="J248" i="47"/>
  <c r="F69" i="47"/>
  <c r="J68" i="47"/>
  <c r="I68" i="47" s="1"/>
  <c r="F277" i="47"/>
  <c r="J276" i="47"/>
  <c r="I276" i="47" s="1"/>
  <c r="J43" i="47"/>
  <c r="F44" i="47"/>
  <c r="F122" i="47"/>
  <c r="J121" i="47"/>
  <c r="F193" i="47"/>
  <c r="J192" i="47"/>
  <c r="I192" i="47" s="1"/>
  <c r="I19" i="47"/>
  <c r="M10" i="47"/>
  <c r="O10" i="47" s="1"/>
  <c r="I141" i="47"/>
  <c r="M12" i="47"/>
  <c r="O12" i="47" s="1"/>
  <c r="F172" i="47"/>
  <c r="J171" i="47"/>
  <c r="I42" i="47"/>
  <c r="J57" i="42"/>
  <c r="I57" i="42" s="1"/>
  <c r="H259" i="41"/>
  <c r="H91" i="41"/>
  <c r="J58" i="42"/>
  <c r="M37" i="42"/>
  <c r="O37" i="42" s="1"/>
  <c r="H233" i="42"/>
  <c r="H128" i="42"/>
  <c r="H61" i="40"/>
  <c r="E61" i="40" s="1"/>
  <c r="F163" i="41"/>
  <c r="J162" i="41"/>
  <c r="I162" i="41" s="1"/>
  <c r="H202" i="41"/>
  <c r="H28" i="41"/>
  <c r="H202" i="43"/>
  <c r="H233" i="41"/>
  <c r="F78" i="42"/>
  <c r="F79" i="42" s="1"/>
  <c r="H73" i="42"/>
  <c r="F160" i="40"/>
  <c r="F161" i="40" s="1"/>
  <c r="J76" i="42"/>
  <c r="H128" i="43"/>
  <c r="F78" i="43"/>
  <c r="J78" i="43" s="1"/>
  <c r="F59" i="41"/>
  <c r="J58" i="41"/>
  <c r="I58" i="41" s="1"/>
  <c r="F180" i="40"/>
  <c r="F283" i="40"/>
  <c r="F284" i="40" s="1"/>
  <c r="I74" i="40"/>
  <c r="H202" i="42"/>
  <c r="H233" i="43"/>
  <c r="I130" i="41"/>
  <c r="M37" i="41"/>
  <c r="O37" i="41" s="1"/>
  <c r="H91" i="42"/>
  <c r="J110" i="43"/>
  <c r="I110" i="43" s="1"/>
  <c r="I32" i="44"/>
  <c r="J234" i="40"/>
  <c r="H50" i="42"/>
  <c r="F78" i="41"/>
  <c r="J77" i="41"/>
  <c r="I77" i="41" s="1"/>
  <c r="F164" i="44"/>
  <c r="J163" i="44"/>
  <c r="I163" i="44" s="1"/>
  <c r="I79" i="44"/>
  <c r="F36" i="44"/>
  <c r="J35" i="44"/>
  <c r="F11" i="44"/>
  <c r="J10" i="44"/>
  <c r="F268" i="44"/>
  <c r="J267" i="44"/>
  <c r="F185" i="44"/>
  <c r="J184" i="44"/>
  <c r="I184" i="44" s="1"/>
  <c r="I183" i="44"/>
  <c r="I57" i="44"/>
  <c r="I238" i="44"/>
  <c r="F59" i="44"/>
  <c r="J58" i="44"/>
  <c r="M27" i="44" s="1"/>
  <c r="O27" i="44" s="1"/>
  <c r="F240" i="44"/>
  <c r="J239" i="44"/>
  <c r="M8" i="44" s="1"/>
  <c r="O8" i="44" s="1"/>
  <c r="J132" i="44"/>
  <c r="F133" i="44"/>
  <c r="I111" i="44"/>
  <c r="F287" i="44"/>
  <c r="J286" i="44"/>
  <c r="J112" i="44"/>
  <c r="I112" i="44" s="1"/>
  <c r="F113" i="44"/>
  <c r="F81" i="44"/>
  <c r="J80" i="44"/>
  <c r="I80" i="44" s="1"/>
  <c r="I9" i="44"/>
  <c r="J216" i="44"/>
  <c r="F217" i="44"/>
  <c r="J182" i="43"/>
  <c r="I182" i="43" s="1"/>
  <c r="F183" i="43"/>
  <c r="J109" i="43"/>
  <c r="I109" i="43" s="1"/>
  <c r="J76" i="43"/>
  <c r="I76" i="43" s="1"/>
  <c r="M7" i="43"/>
  <c r="P7" i="43" s="1"/>
  <c r="F10" i="43"/>
  <c r="J10" i="43" s="1"/>
  <c r="F284" i="43"/>
  <c r="J283" i="43"/>
  <c r="I283" i="43" s="1"/>
  <c r="H152" i="43"/>
  <c r="F79" i="43"/>
  <c r="F32" i="43"/>
  <c r="J31" i="43"/>
  <c r="H91" i="43"/>
  <c r="H51" i="43"/>
  <c r="H281" i="43"/>
  <c r="J111" i="43"/>
  <c r="I111" i="43" s="1"/>
  <c r="F112" i="43"/>
  <c r="I263" i="43"/>
  <c r="F161" i="43"/>
  <c r="J160" i="43"/>
  <c r="F58" i="43"/>
  <c r="J57" i="43"/>
  <c r="F265" i="43"/>
  <c r="J264" i="43"/>
  <c r="I264" i="43" s="1"/>
  <c r="H259" i="43"/>
  <c r="I129" i="43"/>
  <c r="H29" i="43"/>
  <c r="F214" i="43"/>
  <c r="J213" i="43"/>
  <c r="H178" i="43"/>
  <c r="F131" i="43"/>
  <c r="J130" i="43"/>
  <c r="F236" i="43"/>
  <c r="J235" i="43"/>
  <c r="I9" i="43"/>
  <c r="I282" i="43"/>
  <c r="F183" i="42"/>
  <c r="J182" i="42"/>
  <c r="J164" i="42"/>
  <c r="I164" i="42" s="1"/>
  <c r="F165" i="42"/>
  <c r="I76" i="42"/>
  <c r="M30" i="42"/>
  <c r="O30" i="42" s="1"/>
  <c r="F60" i="42"/>
  <c r="J59" i="42"/>
  <c r="I59" i="42" s="1"/>
  <c r="J285" i="42"/>
  <c r="I285" i="42" s="1"/>
  <c r="F286" i="42"/>
  <c r="H305" i="42"/>
  <c r="F133" i="42"/>
  <c r="J132" i="42"/>
  <c r="J238" i="42"/>
  <c r="F239" i="42"/>
  <c r="F9" i="42"/>
  <c r="J8" i="42"/>
  <c r="J266" i="42"/>
  <c r="I266" i="42" s="1"/>
  <c r="F267" i="42"/>
  <c r="I236" i="42"/>
  <c r="M35" i="42"/>
  <c r="O35" i="42" s="1"/>
  <c r="J214" i="42"/>
  <c r="I214" i="42" s="1"/>
  <c r="F215" i="42"/>
  <c r="J110" i="42"/>
  <c r="I110" i="42" s="1"/>
  <c r="F111" i="42"/>
  <c r="J31" i="42"/>
  <c r="F32" i="42"/>
  <c r="I58" i="42"/>
  <c r="H50" i="41"/>
  <c r="J236" i="41"/>
  <c r="F237" i="41"/>
  <c r="F267" i="41"/>
  <c r="J266" i="41"/>
  <c r="F32" i="41"/>
  <c r="J31" i="41"/>
  <c r="I235" i="41"/>
  <c r="H281" i="41"/>
  <c r="I30" i="41"/>
  <c r="F114" i="41"/>
  <c r="J113" i="41"/>
  <c r="I113" i="41" s="1"/>
  <c r="F215" i="41"/>
  <c r="J214" i="41"/>
  <c r="I214" i="41" s="1"/>
  <c r="F286" i="41"/>
  <c r="J285" i="41"/>
  <c r="I285" i="41" s="1"/>
  <c r="I7" i="41"/>
  <c r="H178" i="41"/>
  <c r="I131" i="41"/>
  <c r="F9" i="41"/>
  <c r="J8" i="41"/>
  <c r="H305" i="41"/>
  <c r="F133" i="41"/>
  <c r="J132" i="41"/>
  <c r="I132" i="41" s="1"/>
  <c r="F182" i="41"/>
  <c r="J181" i="41"/>
  <c r="I181" i="41" s="1"/>
  <c r="M30" i="41"/>
  <c r="O30" i="41" s="1"/>
  <c r="F75" i="40"/>
  <c r="F76" i="40" s="1"/>
  <c r="J76" i="40" s="1"/>
  <c r="I76" i="40" s="1"/>
  <c r="F56" i="40"/>
  <c r="F57" i="40" s="1"/>
  <c r="J57" i="40" s="1"/>
  <c r="I57" i="40" s="1"/>
  <c r="J31" i="40"/>
  <c r="F32" i="40"/>
  <c r="F9" i="40"/>
  <c r="J8" i="40"/>
  <c r="I55" i="40"/>
  <c r="F58" i="40"/>
  <c r="H18" i="40"/>
  <c r="E18" i="40" s="1"/>
  <c r="J56" i="40"/>
  <c r="I56" i="40" s="1"/>
  <c r="H73" i="40"/>
  <c r="J161" i="40"/>
  <c r="I161" i="40" s="1"/>
  <c r="F162" i="40"/>
  <c r="J7" i="40"/>
  <c r="H74" i="40"/>
  <c r="J130" i="40"/>
  <c r="F131" i="40"/>
  <c r="I159" i="40"/>
  <c r="J30" i="40"/>
  <c r="H38" i="40"/>
  <c r="E38" i="40" s="1"/>
  <c r="J108" i="40"/>
  <c r="I108" i="40" s="1"/>
  <c r="F109" i="40"/>
  <c r="H139" i="40"/>
  <c r="E139" i="40" s="1"/>
  <c r="H171" i="40"/>
  <c r="E171" i="40" s="1"/>
  <c r="J75" i="40"/>
  <c r="I75" i="40" s="1"/>
  <c r="H110" i="40"/>
  <c r="E110" i="40" s="1"/>
  <c r="J129" i="40"/>
  <c r="J212" i="40"/>
  <c r="I212" i="40" s="1"/>
  <c r="F213" i="40"/>
  <c r="J107" i="40"/>
  <c r="J160" i="40"/>
  <c r="I160" i="40" s="1"/>
  <c r="H190" i="40"/>
  <c r="E190" i="40" s="1"/>
  <c r="H215" i="40"/>
  <c r="E215" i="40" s="1"/>
  <c r="F236" i="40"/>
  <c r="J235" i="40"/>
  <c r="I179" i="40"/>
  <c r="H248" i="40"/>
  <c r="E248" i="40" s="1"/>
  <c r="I234" i="40"/>
  <c r="J211" i="40"/>
  <c r="I282" i="40"/>
  <c r="J284" i="40"/>
  <c r="I284" i="40" s="1"/>
  <c r="F285" i="40"/>
  <c r="I263" i="40"/>
  <c r="H269" i="40"/>
  <c r="E269" i="40" s="1"/>
  <c r="F264" i="40"/>
  <c r="J283" i="40"/>
  <c r="I283" i="40" s="1"/>
  <c r="H293" i="40"/>
  <c r="E293" i="40" s="1"/>
  <c r="F282" i="39"/>
  <c r="F263" i="39"/>
  <c r="F264" i="39" s="1"/>
  <c r="F234" i="39"/>
  <c r="F235" i="39" s="1"/>
  <c r="F211" i="39"/>
  <c r="F212" i="39" s="1"/>
  <c r="F179" i="39"/>
  <c r="F180" i="39" s="1"/>
  <c r="F159" i="39"/>
  <c r="F160" i="39" s="1"/>
  <c r="F129" i="39"/>
  <c r="F107" i="39"/>
  <c r="J107" i="39" s="1"/>
  <c r="F74" i="39"/>
  <c r="F75" i="39" s="1"/>
  <c r="F76" i="39" s="1"/>
  <c r="F55" i="39"/>
  <c r="F30" i="39"/>
  <c r="F7" i="39"/>
  <c r="G304" i="39"/>
  <c r="H304" i="39" s="1"/>
  <c r="G303" i="39"/>
  <c r="H303" i="39" s="1"/>
  <c r="G302" i="39"/>
  <c r="G300" i="39"/>
  <c r="H300" i="39" s="1"/>
  <c r="G299" i="39"/>
  <c r="G298" i="39"/>
  <c r="G297" i="39"/>
  <c r="G296" i="39"/>
  <c r="G295" i="39"/>
  <c r="H295" i="39" s="1"/>
  <c r="G294" i="39"/>
  <c r="H294" i="39" s="1"/>
  <c r="G293" i="39"/>
  <c r="G291" i="39"/>
  <c r="H291" i="39" s="1"/>
  <c r="G290" i="39"/>
  <c r="H290" i="39" s="1"/>
  <c r="G289" i="39"/>
  <c r="G288" i="39"/>
  <c r="G287" i="39"/>
  <c r="G286" i="39"/>
  <c r="H286" i="39" s="1"/>
  <c r="G285" i="39"/>
  <c r="H285" i="39" s="1"/>
  <c r="G284" i="39"/>
  <c r="G283" i="39"/>
  <c r="H283" i="39" s="1"/>
  <c r="G282" i="39"/>
  <c r="G280" i="39"/>
  <c r="G278" i="39"/>
  <c r="G277" i="39"/>
  <c r="G276" i="39"/>
  <c r="H276" i="39" s="1"/>
  <c r="G275" i="39"/>
  <c r="G274" i="39"/>
  <c r="G272" i="39"/>
  <c r="H272" i="39" s="1"/>
  <c r="G271" i="39"/>
  <c r="G270" i="39"/>
  <c r="G269" i="39"/>
  <c r="G268" i="39"/>
  <c r="G267" i="39"/>
  <c r="H267" i="39" s="1"/>
  <c r="G266" i="39"/>
  <c r="G265" i="39"/>
  <c r="G264" i="39"/>
  <c r="H264" i="39" s="1"/>
  <c r="G263" i="39"/>
  <c r="G258" i="39"/>
  <c r="G257" i="39"/>
  <c r="G256" i="39"/>
  <c r="G255" i="39"/>
  <c r="H255" i="39" s="1"/>
  <c r="G254" i="39"/>
  <c r="G253" i="39"/>
  <c r="G252" i="39"/>
  <c r="H252" i="39" s="1"/>
  <c r="G251" i="39"/>
  <c r="H251" i="39" s="1"/>
  <c r="G250" i="39"/>
  <c r="G249" i="39"/>
  <c r="G248" i="39"/>
  <c r="G246" i="39"/>
  <c r="H246" i="39" s="1"/>
  <c r="G245" i="39"/>
  <c r="G244" i="39"/>
  <c r="G243" i="39"/>
  <c r="G242" i="39"/>
  <c r="G241" i="39"/>
  <c r="G240" i="39"/>
  <c r="G239" i="39"/>
  <c r="G238" i="39"/>
  <c r="H238" i="39" s="1"/>
  <c r="G237" i="39"/>
  <c r="G236" i="39"/>
  <c r="G235" i="39"/>
  <c r="H235" i="39" s="1"/>
  <c r="G234" i="39"/>
  <c r="G232" i="39"/>
  <c r="G230" i="39"/>
  <c r="G229" i="39"/>
  <c r="G228" i="39"/>
  <c r="H228" i="39" s="1"/>
  <c r="G227" i="39"/>
  <c r="G226" i="39"/>
  <c r="G225" i="39"/>
  <c r="H225" i="39" s="1"/>
  <c r="G224" i="39"/>
  <c r="H224" i="39" s="1"/>
  <c r="G223" i="39"/>
  <c r="G221" i="39"/>
  <c r="G220" i="39"/>
  <c r="G219" i="39"/>
  <c r="H219" i="39" s="1"/>
  <c r="G218" i="39"/>
  <c r="H218" i="39" s="1"/>
  <c r="G217" i="39"/>
  <c r="G216" i="39"/>
  <c r="H216" i="39" s="1"/>
  <c r="G215" i="39"/>
  <c r="G214" i="39"/>
  <c r="G213" i="39"/>
  <c r="G212" i="39"/>
  <c r="G211" i="39"/>
  <c r="H211" i="39" s="1"/>
  <c r="G201" i="39"/>
  <c r="G200" i="39"/>
  <c r="G199" i="39"/>
  <c r="H199" i="39" s="1"/>
  <c r="G197" i="39"/>
  <c r="H197" i="39" s="1"/>
  <c r="G196" i="39"/>
  <c r="G195" i="39"/>
  <c r="G194" i="39"/>
  <c r="G193" i="39"/>
  <c r="H193" i="39" s="1"/>
  <c r="G192" i="39"/>
  <c r="H192" i="39" s="1"/>
  <c r="G191" i="39"/>
  <c r="G190" i="39"/>
  <c r="G188" i="39"/>
  <c r="G187" i="39"/>
  <c r="G186" i="39"/>
  <c r="G185" i="39"/>
  <c r="G184" i="39"/>
  <c r="H184" i="39" s="1"/>
  <c r="G183" i="39"/>
  <c r="G182" i="39"/>
  <c r="G181" i="39"/>
  <c r="G180" i="39"/>
  <c r="G179" i="39"/>
  <c r="G177" i="39"/>
  <c r="G176" i="39"/>
  <c r="G175" i="39"/>
  <c r="H175" i="39" s="1"/>
  <c r="G174" i="39"/>
  <c r="G173" i="39"/>
  <c r="G172" i="39"/>
  <c r="H172" i="39" s="1"/>
  <c r="G171" i="39"/>
  <c r="G169" i="39"/>
  <c r="G168" i="39"/>
  <c r="G167" i="39"/>
  <c r="G166" i="39"/>
  <c r="H166" i="39" s="1"/>
  <c r="G165" i="39"/>
  <c r="G164" i="39"/>
  <c r="G163" i="39"/>
  <c r="H163" i="39" s="1"/>
  <c r="G162" i="39"/>
  <c r="G161" i="39"/>
  <c r="G160" i="39"/>
  <c r="G159" i="39"/>
  <c r="G151" i="39"/>
  <c r="H151" i="39" s="1"/>
  <c r="G149" i="39"/>
  <c r="G148" i="39"/>
  <c r="G147" i="39"/>
  <c r="H147" i="39" s="1"/>
  <c r="G146" i="39"/>
  <c r="G145" i="39"/>
  <c r="G144" i="39"/>
  <c r="G143" i="39"/>
  <c r="G142" i="39"/>
  <c r="G141" i="39"/>
  <c r="H141" i="39" s="1"/>
  <c r="G140" i="39"/>
  <c r="G139" i="39"/>
  <c r="G137" i="39"/>
  <c r="G136" i="39"/>
  <c r="G135" i="39"/>
  <c r="G134" i="39"/>
  <c r="G133" i="39"/>
  <c r="H133" i="39" s="1"/>
  <c r="G132" i="39"/>
  <c r="G131" i="39"/>
  <c r="G130" i="39"/>
  <c r="H130" i="39" s="1"/>
  <c r="G129" i="39"/>
  <c r="G127" i="39"/>
  <c r="G125" i="39"/>
  <c r="G124" i="39"/>
  <c r="G123" i="39"/>
  <c r="H123" i="39" s="1"/>
  <c r="G122" i="39"/>
  <c r="G121" i="39"/>
  <c r="G120" i="39"/>
  <c r="H120" i="39" s="1"/>
  <c r="G119" i="39"/>
  <c r="G118" i="39"/>
  <c r="G116" i="39"/>
  <c r="G115" i="39"/>
  <c r="G114" i="39"/>
  <c r="H114" i="39" s="1"/>
  <c r="G113" i="39"/>
  <c r="G112" i="39"/>
  <c r="G111" i="39"/>
  <c r="H111" i="39" s="1"/>
  <c r="G110" i="39"/>
  <c r="G109" i="39"/>
  <c r="G108" i="39"/>
  <c r="G107" i="39"/>
  <c r="G90" i="39"/>
  <c r="H90" i="39" s="1"/>
  <c r="G89" i="39"/>
  <c r="G88" i="39"/>
  <c r="G87" i="39"/>
  <c r="H87" i="39" s="1"/>
  <c r="G86" i="39"/>
  <c r="G85" i="39"/>
  <c r="G84" i="39"/>
  <c r="G82" i="39"/>
  <c r="G81" i="39"/>
  <c r="H81" i="39" s="1"/>
  <c r="G80" i="39"/>
  <c r="H80" i="39" s="1"/>
  <c r="G79" i="39"/>
  <c r="G78" i="39"/>
  <c r="H78" i="39" s="1"/>
  <c r="G77" i="39"/>
  <c r="G76" i="39"/>
  <c r="G75" i="39"/>
  <c r="G74" i="39"/>
  <c r="G72" i="39"/>
  <c r="H72" i="39" s="1"/>
  <c r="G70" i="39"/>
  <c r="G69" i="39"/>
  <c r="G68" i="39"/>
  <c r="H68" i="39" s="1"/>
  <c r="G67" i="39"/>
  <c r="G66" i="39"/>
  <c r="G64" i="39"/>
  <c r="G63" i="39"/>
  <c r="G62" i="39"/>
  <c r="H62" i="39" s="1"/>
  <c r="G61" i="39"/>
  <c r="G60" i="39"/>
  <c r="G59" i="39"/>
  <c r="H59" i="39" s="1"/>
  <c r="G58" i="39"/>
  <c r="G57" i="39"/>
  <c r="G56" i="39"/>
  <c r="G55" i="39"/>
  <c r="G50" i="39"/>
  <c r="H50" i="39" s="1"/>
  <c r="G49" i="39"/>
  <c r="G47" i="39"/>
  <c r="G46" i="39"/>
  <c r="H46" i="39" s="1"/>
  <c r="G45" i="39"/>
  <c r="G44" i="39"/>
  <c r="G43" i="39"/>
  <c r="G42" i="39"/>
  <c r="G41" i="39"/>
  <c r="H41" i="39" s="1"/>
  <c r="G40" i="39"/>
  <c r="G39" i="39"/>
  <c r="G38" i="39"/>
  <c r="G36" i="39"/>
  <c r="G35" i="39"/>
  <c r="G34" i="39"/>
  <c r="G33" i="39"/>
  <c r="G32" i="39"/>
  <c r="H32" i="39" s="1"/>
  <c r="G31" i="39"/>
  <c r="G30" i="39"/>
  <c r="G28" i="39"/>
  <c r="H28" i="39" s="1"/>
  <c r="G27" i="39"/>
  <c r="G25" i="39"/>
  <c r="G24" i="39"/>
  <c r="G23" i="39"/>
  <c r="G22" i="39"/>
  <c r="H22" i="39" s="1"/>
  <c r="G21" i="39"/>
  <c r="H21" i="39" s="1"/>
  <c r="G20" i="39"/>
  <c r="G19" i="39"/>
  <c r="H19" i="39" s="1"/>
  <c r="G18" i="39"/>
  <c r="G16" i="39"/>
  <c r="G15" i="39"/>
  <c r="G14" i="39"/>
  <c r="G13" i="39"/>
  <c r="H13" i="39" s="1"/>
  <c r="G12" i="39"/>
  <c r="G11" i="39"/>
  <c r="G10" i="39"/>
  <c r="H10" i="39" s="1"/>
  <c r="G9" i="39"/>
  <c r="G8" i="39"/>
  <c r="G7" i="39"/>
  <c r="H302" i="39"/>
  <c r="H299" i="39"/>
  <c r="H298" i="39"/>
  <c r="H297" i="39"/>
  <c r="H296" i="39"/>
  <c r="H289" i="39"/>
  <c r="H288" i="39"/>
  <c r="H287" i="39"/>
  <c r="H284" i="39"/>
  <c r="F283" i="39"/>
  <c r="F284" i="39" s="1"/>
  <c r="B283" i="39"/>
  <c r="B284" i="39" s="1"/>
  <c r="B285" i="39" s="1"/>
  <c r="B286" i="39" s="1"/>
  <c r="B287" i="39" s="1"/>
  <c r="B288" i="39" s="1"/>
  <c r="B289" i="39" s="1"/>
  <c r="B290" i="39" s="1"/>
  <c r="B291" i="39" s="1"/>
  <c r="B292" i="39" s="1"/>
  <c r="B293" i="39" s="1"/>
  <c r="B294" i="39" s="1"/>
  <c r="B295" i="39" s="1"/>
  <c r="B296" i="39" s="1"/>
  <c r="B297" i="39" s="1"/>
  <c r="B298" i="39" s="1"/>
  <c r="B299" i="39" s="1"/>
  <c r="B300" i="39" s="1"/>
  <c r="B301" i="39" s="1"/>
  <c r="B302" i="39" s="1"/>
  <c r="B303" i="39" s="1"/>
  <c r="B304" i="39" s="1"/>
  <c r="J282" i="39"/>
  <c r="H282" i="39"/>
  <c r="H280" i="39"/>
  <c r="H278" i="39"/>
  <c r="H277" i="39"/>
  <c r="H275" i="39"/>
  <c r="H274" i="39"/>
  <c r="H271" i="39"/>
  <c r="H270" i="39"/>
  <c r="H268" i="39"/>
  <c r="H266" i="39"/>
  <c r="H265" i="39"/>
  <c r="B264" i="39"/>
  <c r="B265" i="39" s="1"/>
  <c r="B266" i="39" s="1"/>
  <c r="B267" i="39" s="1"/>
  <c r="B268" i="39" s="1"/>
  <c r="B269" i="39" s="1"/>
  <c r="B270" i="39" s="1"/>
  <c r="B271" i="39" s="1"/>
  <c r="B272" i="39" s="1"/>
  <c r="B273" i="39" s="1"/>
  <c r="B274" i="39" s="1"/>
  <c r="B275" i="39" s="1"/>
  <c r="B276" i="39" s="1"/>
  <c r="B277" i="39" s="1"/>
  <c r="B278" i="39" s="1"/>
  <c r="B279" i="39" s="1"/>
  <c r="B280" i="39" s="1"/>
  <c r="H263" i="39"/>
  <c r="H258" i="39"/>
  <c r="H257" i="39"/>
  <c r="H256" i="39"/>
  <c r="H254" i="39"/>
  <c r="H253" i="39"/>
  <c r="H250" i="39"/>
  <c r="H249" i="39"/>
  <c r="H245" i="39"/>
  <c r="H244" i="39"/>
  <c r="H243" i="39"/>
  <c r="H242" i="39"/>
  <c r="H241" i="39"/>
  <c r="H240" i="39"/>
  <c r="H239" i="39"/>
  <c r="H237" i="39"/>
  <c r="H236" i="39"/>
  <c r="B235" i="39"/>
  <c r="B236" i="39" s="1"/>
  <c r="B237" i="39" s="1"/>
  <c r="B238" i="39" s="1"/>
  <c r="B239" i="39" s="1"/>
  <c r="B240" i="39" s="1"/>
  <c r="B241" i="39" s="1"/>
  <c r="B242" i="39" s="1"/>
  <c r="B243" i="39" s="1"/>
  <c r="B244" i="39" s="1"/>
  <c r="B245" i="39" s="1"/>
  <c r="B246" i="39" s="1"/>
  <c r="B247" i="39" s="1"/>
  <c r="B248" i="39" s="1"/>
  <c r="B249" i="39" s="1"/>
  <c r="B250" i="39" s="1"/>
  <c r="B251" i="39" s="1"/>
  <c r="B252" i="39" s="1"/>
  <c r="B253" i="39" s="1"/>
  <c r="B254" i="39" s="1"/>
  <c r="B255" i="39" s="1"/>
  <c r="B256" i="39" s="1"/>
  <c r="B257" i="39" s="1"/>
  <c r="B258" i="39" s="1"/>
  <c r="H234" i="39"/>
  <c r="H232" i="39"/>
  <c r="H230" i="39"/>
  <c r="H229" i="39"/>
  <c r="H227" i="39"/>
  <c r="H226" i="39"/>
  <c r="H223" i="39"/>
  <c r="H221" i="39"/>
  <c r="H220" i="39"/>
  <c r="H217" i="39"/>
  <c r="H214" i="39"/>
  <c r="H213" i="39"/>
  <c r="H212" i="39"/>
  <c r="B212" i="39"/>
  <c r="B213" i="39" s="1"/>
  <c r="B214" i="39" s="1"/>
  <c r="B215" i="39" s="1"/>
  <c r="B216" i="39" s="1"/>
  <c r="B217" i="39" s="1"/>
  <c r="B218" i="39" s="1"/>
  <c r="B219" i="39" s="1"/>
  <c r="B220" i="39" s="1"/>
  <c r="B221" i="39" s="1"/>
  <c r="B222" i="39" s="1"/>
  <c r="B223" i="39" s="1"/>
  <c r="B224" i="39" s="1"/>
  <c r="B225" i="39" s="1"/>
  <c r="B226" i="39" s="1"/>
  <c r="B227" i="39" s="1"/>
  <c r="B228" i="39" s="1"/>
  <c r="B229" i="39" s="1"/>
  <c r="B230" i="39" s="1"/>
  <c r="B231" i="39" s="1"/>
  <c r="B232" i="39" s="1"/>
  <c r="H201" i="39"/>
  <c r="H200" i="39"/>
  <c r="H196" i="39"/>
  <c r="H195" i="39"/>
  <c r="H194" i="39"/>
  <c r="H191" i="39"/>
  <c r="H188" i="39"/>
  <c r="H187" i="39"/>
  <c r="H186" i="39"/>
  <c r="H185" i="39"/>
  <c r="H183" i="39"/>
  <c r="H182" i="39"/>
  <c r="H181" i="39"/>
  <c r="H180" i="39"/>
  <c r="B180" i="39"/>
  <c r="B181" i="39" s="1"/>
  <c r="B182" i="39" s="1"/>
  <c r="B183" i="39" s="1"/>
  <c r="B184" i="39" s="1"/>
  <c r="B185" i="39" s="1"/>
  <c r="B186" i="39" s="1"/>
  <c r="B187" i="39" s="1"/>
  <c r="B188" i="39" s="1"/>
  <c r="B189" i="39" s="1"/>
  <c r="B190" i="39" s="1"/>
  <c r="B191" i="39" s="1"/>
  <c r="B192" i="39" s="1"/>
  <c r="B193" i="39" s="1"/>
  <c r="B194" i="39" s="1"/>
  <c r="B195" i="39" s="1"/>
  <c r="B196" i="39" s="1"/>
  <c r="B197" i="39" s="1"/>
  <c r="B198" i="39" s="1"/>
  <c r="B199" i="39" s="1"/>
  <c r="B200" i="39" s="1"/>
  <c r="B201" i="39" s="1"/>
  <c r="H179" i="39"/>
  <c r="H177" i="39"/>
  <c r="H176" i="39"/>
  <c r="H174" i="39"/>
  <c r="H173" i="39"/>
  <c r="H169" i="39"/>
  <c r="H168" i="39"/>
  <c r="H167" i="39"/>
  <c r="H165" i="39"/>
  <c r="H164" i="39"/>
  <c r="H162" i="39"/>
  <c r="H161" i="39"/>
  <c r="H160" i="39"/>
  <c r="B160" i="39"/>
  <c r="B161" i="39" s="1"/>
  <c r="B162" i="39" s="1"/>
  <c r="B163" i="39" s="1"/>
  <c r="B164" i="39" s="1"/>
  <c r="B165" i="39" s="1"/>
  <c r="B166" i="39" s="1"/>
  <c r="B167" i="39" s="1"/>
  <c r="B168" i="39" s="1"/>
  <c r="B169" i="39" s="1"/>
  <c r="B170" i="39" s="1"/>
  <c r="B171" i="39" s="1"/>
  <c r="B172" i="39" s="1"/>
  <c r="B173" i="39" s="1"/>
  <c r="B174" i="39" s="1"/>
  <c r="B175" i="39" s="1"/>
  <c r="B176" i="39" s="1"/>
  <c r="B177" i="39" s="1"/>
  <c r="H159" i="39"/>
  <c r="H149" i="39"/>
  <c r="H148" i="39"/>
  <c r="H146" i="39"/>
  <c r="H145" i="39"/>
  <c r="H144" i="39"/>
  <c r="H143" i="39"/>
  <c r="H142" i="39"/>
  <c r="H140" i="39"/>
  <c r="H137" i="39"/>
  <c r="H136" i="39"/>
  <c r="H135" i="39"/>
  <c r="H134" i="39"/>
  <c r="H132" i="39"/>
  <c r="H131" i="39"/>
  <c r="B130" i="39"/>
  <c r="B131" i="39" s="1"/>
  <c r="B132" i="39" s="1"/>
  <c r="B133" i="39" s="1"/>
  <c r="B134" i="39" s="1"/>
  <c r="B135" i="39" s="1"/>
  <c r="B136" i="39" s="1"/>
  <c r="B137" i="39" s="1"/>
  <c r="B138" i="39" s="1"/>
  <c r="B139" i="39" s="1"/>
  <c r="B140" i="39" s="1"/>
  <c r="B141" i="39" s="1"/>
  <c r="B142" i="39" s="1"/>
  <c r="B143" i="39" s="1"/>
  <c r="B144" i="39" s="1"/>
  <c r="B145" i="39" s="1"/>
  <c r="B146" i="39" s="1"/>
  <c r="B147" i="39" s="1"/>
  <c r="B148" i="39" s="1"/>
  <c r="B149" i="39" s="1"/>
  <c r="B150" i="39" s="1"/>
  <c r="B151" i="39" s="1"/>
  <c r="H129" i="39"/>
  <c r="J129" i="39"/>
  <c r="H127" i="39"/>
  <c r="H125" i="39"/>
  <c r="H124" i="39"/>
  <c r="H122" i="39"/>
  <c r="H121" i="39"/>
  <c r="H119" i="39"/>
  <c r="H118" i="39"/>
  <c r="H116" i="39"/>
  <c r="H115" i="39"/>
  <c r="H113" i="39"/>
  <c r="H112" i="39"/>
  <c r="H109" i="39"/>
  <c r="H108" i="39"/>
  <c r="B108" i="39"/>
  <c r="B109" i="39" s="1"/>
  <c r="B110" i="39" s="1"/>
  <c r="B111" i="39" s="1"/>
  <c r="B112" i="39" s="1"/>
  <c r="B113" i="39" s="1"/>
  <c r="B114" i="39" s="1"/>
  <c r="B115" i="39" s="1"/>
  <c r="B116" i="39" s="1"/>
  <c r="B117" i="39" s="1"/>
  <c r="B118" i="39" s="1"/>
  <c r="B119" i="39" s="1"/>
  <c r="B120" i="39" s="1"/>
  <c r="B121" i="39" s="1"/>
  <c r="B122" i="39" s="1"/>
  <c r="B123" i="39" s="1"/>
  <c r="B124" i="39" s="1"/>
  <c r="B125" i="39" s="1"/>
  <c r="B126" i="39" s="1"/>
  <c r="B127" i="39" s="1"/>
  <c r="H107" i="39"/>
  <c r="H89" i="39"/>
  <c r="H88" i="39"/>
  <c r="H86" i="39"/>
  <c r="H85" i="39"/>
  <c r="H82" i="39"/>
  <c r="H79" i="39"/>
  <c r="H77" i="39"/>
  <c r="H76" i="39"/>
  <c r="H75" i="39"/>
  <c r="B75" i="39"/>
  <c r="B76" i="39" s="1"/>
  <c r="B77" i="39" s="1"/>
  <c r="B78" i="39" s="1"/>
  <c r="B79" i="39" s="1"/>
  <c r="B80" i="39" s="1"/>
  <c r="B81" i="39" s="1"/>
  <c r="B82" i="39" s="1"/>
  <c r="B83" i="39" s="1"/>
  <c r="B84" i="39" s="1"/>
  <c r="B85" i="39" s="1"/>
  <c r="B86" i="39" s="1"/>
  <c r="B87" i="39" s="1"/>
  <c r="B88" i="39" s="1"/>
  <c r="B89" i="39" s="1"/>
  <c r="B90" i="39" s="1"/>
  <c r="H74" i="39"/>
  <c r="H70" i="39"/>
  <c r="H69" i="39"/>
  <c r="H67" i="39"/>
  <c r="H66" i="39"/>
  <c r="H64" i="39"/>
  <c r="H63" i="39"/>
  <c r="H60" i="39"/>
  <c r="H58" i="39"/>
  <c r="H57" i="39"/>
  <c r="H56" i="39"/>
  <c r="F56" i="39"/>
  <c r="F57" i="39" s="1"/>
  <c r="B56" i="39"/>
  <c r="B57" i="39" s="1"/>
  <c r="B58" i="39" s="1"/>
  <c r="B59" i="39" s="1"/>
  <c r="B60" i="39" s="1"/>
  <c r="B61" i="39" s="1"/>
  <c r="B62" i="39" s="1"/>
  <c r="B63" i="39" s="1"/>
  <c r="B64" i="39" s="1"/>
  <c r="B65" i="39" s="1"/>
  <c r="B66" i="39" s="1"/>
  <c r="B67" i="39" s="1"/>
  <c r="B68" i="39" s="1"/>
  <c r="B69" i="39" s="1"/>
  <c r="B70" i="39" s="1"/>
  <c r="B71" i="39" s="1"/>
  <c r="B72" i="39" s="1"/>
  <c r="H55" i="39"/>
  <c r="J55" i="39"/>
  <c r="H49" i="39"/>
  <c r="H47" i="39"/>
  <c r="H45" i="39"/>
  <c r="H44" i="39"/>
  <c r="H43" i="39"/>
  <c r="H42" i="39"/>
  <c r="N41" i="39"/>
  <c r="H40" i="39"/>
  <c r="H39" i="39"/>
  <c r="H36" i="39"/>
  <c r="H35" i="39"/>
  <c r="H34" i="39"/>
  <c r="H33" i="39"/>
  <c r="H31" i="39"/>
  <c r="B31" i="39"/>
  <c r="B32" i="39" s="1"/>
  <c r="B33" i="39" s="1"/>
  <c r="B34" i="39" s="1"/>
  <c r="B35" i="39" s="1"/>
  <c r="B36" i="39" s="1"/>
  <c r="B37" i="39" s="1"/>
  <c r="B38" i="39" s="1"/>
  <c r="B39" i="39" s="1"/>
  <c r="B40" i="39" s="1"/>
  <c r="B41" i="39" s="1"/>
  <c r="B42" i="39" s="1"/>
  <c r="B43" i="39" s="1"/>
  <c r="B44" i="39" s="1"/>
  <c r="B45" i="39" s="1"/>
  <c r="B46" i="39" s="1"/>
  <c r="B47" i="39" s="1"/>
  <c r="B48" i="39" s="1"/>
  <c r="B49" i="39" s="1"/>
  <c r="B50" i="39" s="1"/>
  <c r="J30" i="39"/>
  <c r="I30" i="39" s="1"/>
  <c r="H30" i="39"/>
  <c r="F31" i="39"/>
  <c r="H27" i="39"/>
  <c r="H25" i="39"/>
  <c r="H24" i="39"/>
  <c r="H23" i="39"/>
  <c r="H20" i="39"/>
  <c r="H16" i="39"/>
  <c r="H15" i="39"/>
  <c r="H14" i="39"/>
  <c r="H12" i="39"/>
  <c r="H11" i="39"/>
  <c r="H9" i="39"/>
  <c r="H8" i="39"/>
  <c r="B8" i="39"/>
  <c r="B9" i="39" s="1"/>
  <c r="B10" i="39" s="1"/>
  <c r="B11" i="39" s="1"/>
  <c r="B12" i="39" s="1"/>
  <c r="B13" i="39" s="1"/>
  <c r="B14" i="39" s="1"/>
  <c r="B15" i="39" s="1"/>
  <c r="B16" i="39" s="1"/>
  <c r="B17" i="39" s="1"/>
  <c r="B18" i="39" s="1"/>
  <c r="B19" i="39" s="1"/>
  <c r="B20" i="39" s="1"/>
  <c r="B21" i="39" s="1"/>
  <c r="B22" i="39" s="1"/>
  <c r="B23" i="39" s="1"/>
  <c r="B24" i="39" s="1"/>
  <c r="B25" i="39" s="1"/>
  <c r="B26" i="39" s="1"/>
  <c r="B27" i="39" s="1"/>
  <c r="B28" i="39" s="1"/>
  <c r="H7" i="39"/>
  <c r="F8" i="39"/>
  <c r="F283" i="37"/>
  <c r="F284" i="37" s="1"/>
  <c r="F285" i="37" s="1"/>
  <c r="F286" i="37" s="1"/>
  <c r="F287" i="37" s="1"/>
  <c r="F288" i="37" s="1"/>
  <c r="F289" i="37" s="1"/>
  <c r="F290" i="37" s="1"/>
  <c r="F291" i="37" s="1"/>
  <c r="F292" i="37" s="1"/>
  <c r="F293" i="37" s="1"/>
  <c r="F294" i="37" s="1"/>
  <c r="F295" i="37" s="1"/>
  <c r="F296" i="37" s="1"/>
  <c r="F297" i="37" s="1"/>
  <c r="F298" i="37" s="1"/>
  <c r="F299" i="37" s="1"/>
  <c r="F300" i="37" s="1"/>
  <c r="F301" i="37" s="1"/>
  <c r="F302" i="37" s="1"/>
  <c r="F303" i="37" s="1"/>
  <c r="F304" i="37" s="1"/>
  <c r="F264" i="37"/>
  <c r="F265" i="37" s="1"/>
  <c r="F266" i="37" s="1"/>
  <c r="F267" i="37" s="1"/>
  <c r="F268" i="37" s="1"/>
  <c r="F269" i="37" s="1"/>
  <c r="F270" i="37" s="1"/>
  <c r="F271" i="37" s="1"/>
  <c r="F272" i="37" s="1"/>
  <c r="F273" i="37" s="1"/>
  <c r="F274" i="37" s="1"/>
  <c r="F275" i="37" s="1"/>
  <c r="F276" i="37" s="1"/>
  <c r="F277" i="37" s="1"/>
  <c r="F278" i="37" s="1"/>
  <c r="F279" i="37" s="1"/>
  <c r="F280" i="37" s="1"/>
  <c r="F235" i="37"/>
  <c r="F236" i="37" s="1"/>
  <c r="F237" i="37" s="1"/>
  <c r="F238" i="37" s="1"/>
  <c r="F239" i="37" s="1"/>
  <c r="F240" i="37" s="1"/>
  <c r="F241" i="37" s="1"/>
  <c r="F242" i="37" s="1"/>
  <c r="F243" i="37" s="1"/>
  <c r="F244" i="37" s="1"/>
  <c r="F245" i="37" s="1"/>
  <c r="F246" i="37" s="1"/>
  <c r="F247" i="37" s="1"/>
  <c r="F248" i="37" s="1"/>
  <c r="F249" i="37" s="1"/>
  <c r="F250" i="37" s="1"/>
  <c r="F251" i="37" s="1"/>
  <c r="F252" i="37" s="1"/>
  <c r="F253" i="37" s="1"/>
  <c r="F254" i="37" s="1"/>
  <c r="F255" i="37" s="1"/>
  <c r="F256" i="37" s="1"/>
  <c r="F257" i="37" s="1"/>
  <c r="F258" i="37" s="1"/>
  <c r="F212" i="37"/>
  <c r="F213" i="37" s="1"/>
  <c r="F214" i="37" s="1"/>
  <c r="F215" i="37" s="1"/>
  <c r="F216" i="37" s="1"/>
  <c r="F217" i="37" s="1"/>
  <c r="F218" i="37" s="1"/>
  <c r="F219" i="37" s="1"/>
  <c r="F220" i="37" s="1"/>
  <c r="F221" i="37" s="1"/>
  <c r="F222" i="37" s="1"/>
  <c r="F223" i="37" s="1"/>
  <c r="F224" i="37" s="1"/>
  <c r="F225" i="37" s="1"/>
  <c r="F226" i="37" s="1"/>
  <c r="F227" i="37" s="1"/>
  <c r="F228" i="37" s="1"/>
  <c r="F229" i="37" s="1"/>
  <c r="F230" i="37" s="1"/>
  <c r="F231" i="37" s="1"/>
  <c r="F232" i="37" s="1"/>
  <c r="F180" i="37"/>
  <c r="F181" i="37" s="1"/>
  <c r="F182" i="37" s="1"/>
  <c r="F183" i="37" s="1"/>
  <c r="F184" i="37" s="1"/>
  <c r="F185" i="37" s="1"/>
  <c r="F186" i="37" s="1"/>
  <c r="F187" i="37" s="1"/>
  <c r="F188" i="37" s="1"/>
  <c r="F189" i="37" s="1"/>
  <c r="F190" i="37" s="1"/>
  <c r="F191" i="37" s="1"/>
  <c r="F192" i="37" s="1"/>
  <c r="F193" i="37" s="1"/>
  <c r="F194" i="37" s="1"/>
  <c r="F195" i="37" s="1"/>
  <c r="F196" i="37" s="1"/>
  <c r="F197" i="37" s="1"/>
  <c r="F198" i="37" s="1"/>
  <c r="F199" i="37" s="1"/>
  <c r="F200" i="37" s="1"/>
  <c r="F201" i="37" s="1"/>
  <c r="F160" i="37"/>
  <c r="F161" i="37" s="1"/>
  <c r="F162" i="37" s="1"/>
  <c r="F163" i="37" s="1"/>
  <c r="F164" i="37" s="1"/>
  <c r="F165" i="37" s="1"/>
  <c r="F166" i="37" s="1"/>
  <c r="F167" i="37" s="1"/>
  <c r="F168" i="37" s="1"/>
  <c r="F169" i="37" s="1"/>
  <c r="F170" i="37" s="1"/>
  <c r="F171" i="37" s="1"/>
  <c r="F172" i="37" s="1"/>
  <c r="F173" i="37" s="1"/>
  <c r="F174" i="37" s="1"/>
  <c r="F175" i="37" s="1"/>
  <c r="F176" i="37" s="1"/>
  <c r="F177" i="37" s="1"/>
  <c r="F130" i="37"/>
  <c r="F131" i="37" s="1"/>
  <c r="F132" i="37" s="1"/>
  <c r="F133" i="37" s="1"/>
  <c r="F134" i="37" s="1"/>
  <c r="F135" i="37" s="1"/>
  <c r="F136" i="37" s="1"/>
  <c r="F137" i="37" s="1"/>
  <c r="F138" i="37" s="1"/>
  <c r="F139" i="37" s="1"/>
  <c r="F140" i="37" s="1"/>
  <c r="F141" i="37" s="1"/>
  <c r="F142" i="37" s="1"/>
  <c r="F143" i="37" s="1"/>
  <c r="F144" i="37" s="1"/>
  <c r="F145" i="37" s="1"/>
  <c r="F146" i="37" s="1"/>
  <c r="F147" i="37" s="1"/>
  <c r="F148" i="37" s="1"/>
  <c r="F149" i="37" s="1"/>
  <c r="F150" i="37" s="1"/>
  <c r="F151" i="37" s="1"/>
  <c r="F108" i="37"/>
  <c r="F109" i="37" s="1"/>
  <c r="F110" i="37" s="1"/>
  <c r="F111" i="37" s="1"/>
  <c r="F112" i="37" s="1"/>
  <c r="F113" i="37" s="1"/>
  <c r="F114" i="37" s="1"/>
  <c r="F115" i="37" s="1"/>
  <c r="F116" i="37" s="1"/>
  <c r="F117" i="37" s="1"/>
  <c r="F118" i="37" s="1"/>
  <c r="F119" i="37" s="1"/>
  <c r="F120" i="37" s="1"/>
  <c r="F121" i="37" s="1"/>
  <c r="F122" i="37" s="1"/>
  <c r="F123" i="37" s="1"/>
  <c r="F124" i="37" s="1"/>
  <c r="F125" i="37" s="1"/>
  <c r="F126" i="37" s="1"/>
  <c r="F127" i="37" s="1"/>
  <c r="F75" i="37"/>
  <c r="F76" i="37" s="1"/>
  <c r="F77" i="37" s="1"/>
  <c r="F78" i="37" s="1"/>
  <c r="F79" i="37" s="1"/>
  <c r="F80" i="37" s="1"/>
  <c r="F81" i="37" s="1"/>
  <c r="F82" i="37" s="1"/>
  <c r="F83" i="37" s="1"/>
  <c r="F84" i="37" s="1"/>
  <c r="F85" i="37" s="1"/>
  <c r="F86" i="37" s="1"/>
  <c r="F87" i="37" s="1"/>
  <c r="F88" i="37" s="1"/>
  <c r="F89" i="37" s="1"/>
  <c r="F90" i="37" s="1"/>
  <c r="F56" i="37"/>
  <c r="F57" i="37" s="1"/>
  <c r="F58" i="37" s="1"/>
  <c r="F59" i="37" s="1"/>
  <c r="F60" i="37" s="1"/>
  <c r="F61" i="37" s="1"/>
  <c r="F62" i="37" s="1"/>
  <c r="F63" i="37" s="1"/>
  <c r="F64" i="37" s="1"/>
  <c r="F65" i="37" s="1"/>
  <c r="F66" i="37" s="1"/>
  <c r="F67" i="37" s="1"/>
  <c r="F68" i="37" s="1"/>
  <c r="F69" i="37" s="1"/>
  <c r="F70" i="37" s="1"/>
  <c r="F71" i="37" s="1"/>
  <c r="F72" i="37" s="1"/>
  <c r="F30" i="37"/>
  <c r="F31" i="37" s="1"/>
  <c r="F32" i="37" s="1"/>
  <c r="F33" i="37" s="1"/>
  <c r="F34" i="37" s="1"/>
  <c r="F35" i="37" s="1"/>
  <c r="F36" i="37" s="1"/>
  <c r="F37" i="37" s="1"/>
  <c r="F38" i="37" s="1"/>
  <c r="F39" i="37" s="1"/>
  <c r="F40" i="37" s="1"/>
  <c r="F41" i="37" s="1"/>
  <c r="F42" i="37" s="1"/>
  <c r="F43" i="37" s="1"/>
  <c r="F44" i="37" s="1"/>
  <c r="F45" i="37" s="1"/>
  <c r="F46" i="37" s="1"/>
  <c r="F47" i="37" s="1"/>
  <c r="F48" i="37" s="1"/>
  <c r="F49" i="37" s="1"/>
  <c r="F7" i="37"/>
  <c r="F8" i="37" s="1"/>
  <c r="H304" i="37"/>
  <c r="H303" i="37"/>
  <c r="H302" i="37"/>
  <c r="H300" i="37"/>
  <c r="H299" i="37"/>
  <c r="H298" i="37"/>
  <c r="H297" i="37"/>
  <c r="H296" i="37"/>
  <c r="H295" i="37"/>
  <c r="H294" i="37"/>
  <c r="H291" i="37"/>
  <c r="H290" i="37"/>
  <c r="H289" i="37"/>
  <c r="H288" i="37"/>
  <c r="H287" i="37"/>
  <c r="H286" i="37"/>
  <c r="H285" i="37"/>
  <c r="H284" i="37"/>
  <c r="H283" i="37"/>
  <c r="B283" i="37"/>
  <c r="B284" i="37" s="1"/>
  <c r="B285" i="37" s="1"/>
  <c r="B286" i="37" s="1"/>
  <c r="B287" i="37" s="1"/>
  <c r="B288" i="37" s="1"/>
  <c r="B289" i="37" s="1"/>
  <c r="B290" i="37" s="1"/>
  <c r="B291" i="37" s="1"/>
  <c r="B292" i="37" s="1"/>
  <c r="B293" i="37" s="1"/>
  <c r="B294" i="37" s="1"/>
  <c r="B295" i="37" s="1"/>
  <c r="B296" i="37" s="1"/>
  <c r="B297" i="37" s="1"/>
  <c r="B298" i="37" s="1"/>
  <c r="B299" i="37" s="1"/>
  <c r="B300" i="37" s="1"/>
  <c r="B301" i="37" s="1"/>
  <c r="B302" i="37" s="1"/>
  <c r="B303" i="37" s="1"/>
  <c r="B304" i="37" s="1"/>
  <c r="J282" i="37"/>
  <c r="I282" i="37" s="1"/>
  <c r="H282" i="37"/>
  <c r="H280" i="37"/>
  <c r="H278" i="37"/>
  <c r="H277" i="37"/>
  <c r="H276" i="37"/>
  <c r="H275" i="37"/>
  <c r="H274" i="37"/>
  <c r="H272" i="37"/>
  <c r="H271" i="37"/>
  <c r="H270" i="37"/>
  <c r="H268" i="37"/>
  <c r="H267" i="37"/>
  <c r="H266" i="37"/>
  <c r="H265" i="37"/>
  <c r="J264" i="37"/>
  <c r="I264" i="37" s="1"/>
  <c r="H264" i="37"/>
  <c r="B264" i="37"/>
  <c r="B265" i="37" s="1"/>
  <c r="B266" i="37" s="1"/>
  <c r="B267" i="37" s="1"/>
  <c r="B268" i="37" s="1"/>
  <c r="B269" i="37" s="1"/>
  <c r="B270" i="37" s="1"/>
  <c r="B271" i="37" s="1"/>
  <c r="B272" i="37" s="1"/>
  <c r="B273" i="37" s="1"/>
  <c r="B274" i="37" s="1"/>
  <c r="B275" i="37" s="1"/>
  <c r="B276" i="37" s="1"/>
  <c r="B277" i="37" s="1"/>
  <c r="B278" i="37" s="1"/>
  <c r="B279" i="37" s="1"/>
  <c r="B280" i="37" s="1"/>
  <c r="J263" i="37"/>
  <c r="I263" i="37" s="1"/>
  <c r="H263" i="37"/>
  <c r="H258" i="37"/>
  <c r="H257" i="37"/>
  <c r="H256" i="37"/>
  <c r="H255" i="37"/>
  <c r="H254" i="37"/>
  <c r="H253" i="37"/>
  <c r="H252" i="37"/>
  <c r="H251" i="37"/>
  <c r="H250" i="37"/>
  <c r="H249" i="37"/>
  <c r="H246" i="37"/>
  <c r="H245" i="37"/>
  <c r="H244" i="37"/>
  <c r="H243" i="37"/>
  <c r="H242" i="37"/>
  <c r="H241" i="37"/>
  <c r="H240" i="37"/>
  <c r="H239" i="37"/>
  <c r="H238" i="37"/>
  <c r="H237" i="37"/>
  <c r="H236" i="37"/>
  <c r="H235" i="37"/>
  <c r="J235" i="37"/>
  <c r="I235" i="37" s="1"/>
  <c r="B235" i="37"/>
  <c r="B236" i="37" s="1"/>
  <c r="B237" i="37" s="1"/>
  <c r="B238" i="37" s="1"/>
  <c r="B239" i="37" s="1"/>
  <c r="B240" i="37" s="1"/>
  <c r="B241" i="37" s="1"/>
  <c r="B242" i="37" s="1"/>
  <c r="B243" i="37" s="1"/>
  <c r="B244" i="37" s="1"/>
  <c r="B245" i="37" s="1"/>
  <c r="B246" i="37" s="1"/>
  <c r="B247" i="37" s="1"/>
  <c r="B248" i="37" s="1"/>
  <c r="B249" i="37" s="1"/>
  <c r="B250" i="37" s="1"/>
  <c r="B251" i="37" s="1"/>
  <c r="B252" i="37" s="1"/>
  <c r="B253" i="37" s="1"/>
  <c r="B254" i="37" s="1"/>
  <c r="B255" i="37" s="1"/>
  <c r="B256" i="37" s="1"/>
  <c r="B257" i="37" s="1"/>
  <c r="B258" i="37" s="1"/>
  <c r="J234" i="37"/>
  <c r="H234" i="37"/>
  <c r="H232" i="37"/>
  <c r="H230" i="37"/>
  <c r="H229" i="37"/>
  <c r="H228" i="37"/>
  <c r="H227" i="37"/>
  <c r="H226" i="37"/>
  <c r="H225" i="37"/>
  <c r="H224" i="37"/>
  <c r="H223" i="37"/>
  <c r="H221" i="37"/>
  <c r="H220" i="37"/>
  <c r="H219" i="37"/>
  <c r="H218" i="37"/>
  <c r="H217" i="37"/>
  <c r="H216" i="37"/>
  <c r="H214" i="37"/>
  <c r="H213" i="37"/>
  <c r="J212" i="37"/>
  <c r="I212" i="37" s="1"/>
  <c r="H212" i="37"/>
  <c r="B212" i="37"/>
  <c r="B213" i="37" s="1"/>
  <c r="B214" i="37" s="1"/>
  <c r="B215" i="37" s="1"/>
  <c r="B216" i="37" s="1"/>
  <c r="B217" i="37" s="1"/>
  <c r="B218" i="37" s="1"/>
  <c r="B219" i="37" s="1"/>
  <c r="B220" i="37" s="1"/>
  <c r="B221" i="37" s="1"/>
  <c r="B222" i="37" s="1"/>
  <c r="B223" i="37" s="1"/>
  <c r="B224" i="37" s="1"/>
  <c r="B225" i="37" s="1"/>
  <c r="B226" i="37" s="1"/>
  <c r="B227" i="37" s="1"/>
  <c r="B228" i="37" s="1"/>
  <c r="B229" i="37" s="1"/>
  <c r="B230" i="37" s="1"/>
  <c r="B231" i="37" s="1"/>
  <c r="B232" i="37" s="1"/>
  <c r="J211" i="37"/>
  <c r="I211" i="37" s="1"/>
  <c r="H211" i="37"/>
  <c r="H201" i="37"/>
  <c r="H200" i="37"/>
  <c r="H199" i="37"/>
  <c r="H197" i="37"/>
  <c r="H196" i="37"/>
  <c r="H195" i="37"/>
  <c r="H194" i="37"/>
  <c r="H193" i="37"/>
  <c r="H192" i="37"/>
  <c r="H191" i="37"/>
  <c r="H188" i="37"/>
  <c r="H187" i="37"/>
  <c r="H186" i="37"/>
  <c r="H185" i="37"/>
  <c r="H184" i="37"/>
  <c r="H183" i="37"/>
  <c r="H182" i="37"/>
  <c r="H181" i="37"/>
  <c r="H180" i="37"/>
  <c r="B180" i="37"/>
  <c r="B181" i="37" s="1"/>
  <c r="B182" i="37" s="1"/>
  <c r="B183" i="37" s="1"/>
  <c r="B184" i="37" s="1"/>
  <c r="B185" i="37" s="1"/>
  <c r="B186" i="37" s="1"/>
  <c r="B187" i="37" s="1"/>
  <c r="B188" i="37" s="1"/>
  <c r="B189" i="37" s="1"/>
  <c r="B190" i="37" s="1"/>
  <c r="B191" i="37" s="1"/>
  <c r="B192" i="37" s="1"/>
  <c r="B193" i="37" s="1"/>
  <c r="B194" i="37" s="1"/>
  <c r="B195" i="37" s="1"/>
  <c r="B196" i="37" s="1"/>
  <c r="B197" i="37" s="1"/>
  <c r="B198" i="37" s="1"/>
  <c r="B199" i="37" s="1"/>
  <c r="B200" i="37" s="1"/>
  <c r="B201" i="37" s="1"/>
  <c r="J179" i="37"/>
  <c r="I179" i="37" s="1"/>
  <c r="H179" i="37"/>
  <c r="H177" i="37"/>
  <c r="H176" i="37"/>
  <c r="H175" i="37"/>
  <c r="H174" i="37"/>
  <c r="H173" i="37"/>
  <c r="H172" i="37"/>
  <c r="H169" i="37"/>
  <c r="H168" i="37"/>
  <c r="H167" i="37"/>
  <c r="H166" i="37"/>
  <c r="H165" i="37"/>
  <c r="H164" i="37"/>
  <c r="H163" i="37"/>
  <c r="H162" i="37"/>
  <c r="H161" i="37"/>
  <c r="J160" i="37"/>
  <c r="I160" i="37" s="1"/>
  <c r="H160" i="37"/>
  <c r="B160" i="37"/>
  <c r="B161" i="37" s="1"/>
  <c r="B162" i="37" s="1"/>
  <c r="B163" i="37" s="1"/>
  <c r="B164" i="37" s="1"/>
  <c r="B165" i="37" s="1"/>
  <c r="B166" i="37" s="1"/>
  <c r="B167" i="37" s="1"/>
  <c r="B168" i="37" s="1"/>
  <c r="B169" i="37" s="1"/>
  <c r="B170" i="37" s="1"/>
  <c r="B171" i="37" s="1"/>
  <c r="B172" i="37" s="1"/>
  <c r="B173" i="37" s="1"/>
  <c r="B174" i="37" s="1"/>
  <c r="B175" i="37" s="1"/>
  <c r="B176" i="37" s="1"/>
  <c r="B177" i="37" s="1"/>
  <c r="J159" i="37"/>
  <c r="I159" i="37" s="1"/>
  <c r="H159" i="37"/>
  <c r="H151" i="37"/>
  <c r="H149" i="37"/>
  <c r="H148" i="37"/>
  <c r="H147" i="37"/>
  <c r="H146" i="37"/>
  <c r="H145" i="37"/>
  <c r="H144" i="37"/>
  <c r="H143" i="37"/>
  <c r="H142" i="37"/>
  <c r="H141" i="37"/>
  <c r="H140" i="37"/>
  <c r="H137" i="37"/>
  <c r="H136" i="37"/>
  <c r="H135" i="37"/>
  <c r="H134" i="37"/>
  <c r="H133" i="37"/>
  <c r="H132" i="37"/>
  <c r="H131" i="37"/>
  <c r="H130" i="37"/>
  <c r="B130" i="37"/>
  <c r="B131" i="37" s="1"/>
  <c r="B132" i="37" s="1"/>
  <c r="B133" i="37" s="1"/>
  <c r="B134" i="37" s="1"/>
  <c r="B135" i="37" s="1"/>
  <c r="B136" i="37" s="1"/>
  <c r="B137" i="37" s="1"/>
  <c r="B138" i="37" s="1"/>
  <c r="B139" i="37" s="1"/>
  <c r="B140" i="37" s="1"/>
  <c r="B141" i="37" s="1"/>
  <c r="B142" i="37" s="1"/>
  <c r="B143" i="37" s="1"/>
  <c r="B144" i="37" s="1"/>
  <c r="B145" i="37" s="1"/>
  <c r="B146" i="37" s="1"/>
  <c r="B147" i="37" s="1"/>
  <c r="B148" i="37" s="1"/>
  <c r="B149" i="37" s="1"/>
  <c r="B150" i="37" s="1"/>
  <c r="B151" i="37" s="1"/>
  <c r="J129" i="37"/>
  <c r="I129" i="37" s="1"/>
  <c r="H129" i="37"/>
  <c r="H127" i="37"/>
  <c r="H125" i="37"/>
  <c r="H124" i="37"/>
  <c r="H123" i="37"/>
  <c r="H122" i="37"/>
  <c r="H121" i="37"/>
  <c r="H120" i="37"/>
  <c r="H119" i="37"/>
  <c r="H118" i="37"/>
  <c r="H116" i="37"/>
  <c r="H115" i="37"/>
  <c r="H114" i="37"/>
  <c r="H113" i="37"/>
  <c r="H112" i="37"/>
  <c r="H111" i="37"/>
  <c r="H109" i="37"/>
  <c r="H108" i="37"/>
  <c r="J108" i="37"/>
  <c r="I108" i="37" s="1"/>
  <c r="B108" i="37"/>
  <c r="B109" i="37" s="1"/>
  <c r="B110" i="37" s="1"/>
  <c r="B111" i="37" s="1"/>
  <c r="B112" i="37" s="1"/>
  <c r="B113" i="37" s="1"/>
  <c r="B114" i="37" s="1"/>
  <c r="B115" i="37" s="1"/>
  <c r="B116" i="37" s="1"/>
  <c r="B117" i="37" s="1"/>
  <c r="B118" i="37" s="1"/>
  <c r="B119" i="37" s="1"/>
  <c r="B120" i="37" s="1"/>
  <c r="B121" i="37" s="1"/>
  <c r="B122" i="37" s="1"/>
  <c r="B123" i="37" s="1"/>
  <c r="B124" i="37" s="1"/>
  <c r="B125" i="37" s="1"/>
  <c r="B126" i="37" s="1"/>
  <c r="B127" i="37" s="1"/>
  <c r="J107" i="37"/>
  <c r="I107" i="37" s="1"/>
  <c r="H107" i="37"/>
  <c r="H90" i="37"/>
  <c r="H89" i="37"/>
  <c r="H88" i="37"/>
  <c r="H87" i="37"/>
  <c r="H86" i="37"/>
  <c r="H85" i="37"/>
  <c r="H82" i="37"/>
  <c r="H81" i="37"/>
  <c r="H80" i="37"/>
  <c r="H79" i="37"/>
  <c r="H78" i="37"/>
  <c r="H77" i="37"/>
  <c r="H76" i="37"/>
  <c r="H75" i="37"/>
  <c r="B75" i="37"/>
  <c r="B76" i="37" s="1"/>
  <c r="B77" i="37" s="1"/>
  <c r="B78" i="37" s="1"/>
  <c r="B79" i="37" s="1"/>
  <c r="B80" i="37" s="1"/>
  <c r="B81" i="37" s="1"/>
  <c r="B82" i="37" s="1"/>
  <c r="B83" i="37" s="1"/>
  <c r="B84" i="37" s="1"/>
  <c r="B85" i="37" s="1"/>
  <c r="B86" i="37" s="1"/>
  <c r="B87" i="37" s="1"/>
  <c r="B88" i="37" s="1"/>
  <c r="B89" i="37" s="1"/>
  <c r="B90" i="37" s="1"/>
  <c r="J74" i="37"/>
  <c r="H74" i="37"/>
  <c r="H72" i="37"/>
  <c r="H70" i="37"/>
  <c r="H69" i="37"/>
  <c r="H68" i="37"/>
  <c r="H67" i="37"/>
  <c r="H66" i="37"/>
  <c r="H64" i="37"/>
  <c r="H63" i="37"/>
  <c r="H62" i="37"/>
  <c r="H60" i="37"/>
  <c r="H59" i="37"/>
  <c r="H58" i="37"/>
  <c r="H57" i="37"/>
  <c r="J56" i="37"/>
  <c r="I56" i="37" s="1"/>
  <c r="H56" i="37"/>
  <c r="B56" i="37"/>
  <c r="B57" i="37" s="1"/>
  <c r="B58" i="37" s="1"/>
  <c r="B59" i="37" s="1"/>
  <c r="B60" i="37" s="1"/>
  <c r="B61" i="37" s="1"/>
  <c r="B62" i="37" s="1"/>
  <c r="B63" i="37" s="1"/>
  <c r="B64" i="37" s="1"/>
  <c r="B65" i="37" s="1"/>
  <c r="B66" i="37" s="1"/>
  <c r="B67" i="37" s="1"/>
  <c r="B68" i="37" s="1"/>
  <c r="B69" i="37" s="1"/>
  <c r="B70" i="37" s="1"/>
  <c r="B71" i="37" s="1"/>
  <c r="B72" i="37" s="1"/>
  <c r="J55" i="37"/>
  <c r="I55" i="37" s="1"/>
  <c r="H55" i="37"/>
  <c r="H49" i="37"/>
  <c r="H48" i="37"/>
  <c r="H46" i="37"/>
  <c r="H45" i="37"/>
  <c r="H44" i="37"/>
  <c r="H43" i="37"/>
  <c r="H42" i="37"/>
  <c r="H41" i="37"/>
  <c r="H40" i="37"/>
  <c r="H39" i="37"/>
  <c r="H38" i="37"/>
  <c r="H35" i="37"/>
  <c r="H34" i="37"/>
  <c r="H33" i="37"/>
  <c r="H32" i="37"/>
  <c r="H31" i="37"/>
  <c r="J30" i="37"/>
  <c r="I30" i="37" s="1"/>
  <c r="H30" i="37"/>
  <c r="B30" i="37"/>
  <c r="B31" i="37" s="1"/>
  <c r="B32" i="37" s="1"/>
  <c r="B33" i="37" s="1"/>
  <c r="B34" i="37" s="1"/>
  <c r="B35" i="37" s="1"/>
  <c r="B36" i="37" s="1"/>
  <c r="B37" i="37" s="1"/>
  <c r="B38" i="37" s="1"/>
  <c r="B39" i="37" s="1"/>
  <c r="B40" i="37" s="1"/>
  <c r="B41" i="37" s="1"/>
  <c r="B42" i="37" s="1"/>
  <c r="B43" i="37" s="1"/>
  <c r="B44" i="37" s="1"/>
  <c r="B45" i="37" s="1"/>
  <c r="B46" i="37" s="1"/>
  <c r="B47" i="37" s="1"/>
  <c r="B48" i="37" s="1"/>
  <c r="B49" i="37" s="1"/>
  <c r="J29" i="37"/>
  <c r="I29" i="37" s="1"/>
  <c r="H29" i="37"/>
  <c r="H27" i="37"/>
  <c r="H26" i="37"/>
  <c r="H24" i="37"/>
  <c r="H23" i="37"/>
  <c r="H22" i="37"/>
  <c r="H21" i="37"/>
  <c r="H20" i="37"/>
  <c r="H19" i="37"/>
  <c r="H18" i="37"/>
  <c r="H15" i="37"/>
  <c r="H14" i="37"/>
  <c r="H13" i="37"/>
  <c r="H12" i="37"/>
  <c r="H11" i="37"/>
  <c r="H10" i="37"/>
  <c r="H9" i="37"/>
  <c r="H8" i="37"/>
  <c r="J7" i="37"/>
  <c r="H7" i="37"/>
  <c r="B7" i="37"/>
  <c r="B8" i="37" s="1"/>
  <c r="B9" i="37" s="1"/>
  <c r="B10" i="37" s="1"/>
  <c r="B11" i="37" s="1"/>
  <c r="B12" i="37" s="1"/>
  <c r="B13" i="37" s="1"/>
  <c r="B14" i="37" s="1"/>
  <c r="B15" i="37" s="1"/>
  <c r="B16" i="37" s="1"/>
  <c r="B17" i="37" s="1"/>
  <c r="B18" i="37" s="1"/>
  <c r="B19" i="37" s="1"/>
  <c r="B20" i="37" s="1"/>
  <c r="B21" i="37" s="1"/>
  <c r="B22" i="37" s="1"/>
  <c r="B23" i="37" s="1"/>
  <c r="B24" i="37" s="1"/>
  <c r="B25" i="37" s="1"/>
  <c r="B26" i="37" s="1"/>
  <c r="B27" i="37" s="1"/>
  <c r="J6" i="37"/>
  <c r="I6" i="37" s="1"/>
  <c r="H6" i="37"/>
  <c r="F77" i="40" l="1"/>
  <c r="J130" i="37"/>
  <c r="I282" i="39"/>
  <c r="F173" i="45"/>
  <c r="J172" i="45"/>
  <c r="I172" i="45" s="1"/>
  <c r="F193" i="45"/>
  <c r="J192" i="45"/>
  <c r="I192" i="45" s="1"/>
  <c r="F121" i="45"/>
  <c r="J120" i="45"/>
  <c r="I120" i="45" s="1"/>
  <c r="F143" i="45"/>
  <c r="J142" i="45"/>
  <c r="I142" i="45" s="1"/>
  <c r="F225" i="45"/>
  <c r="J224" i="45"/>
  <c r="I224" i="45" s="1"/>
  <c r="F248" i="45"/>
  <c r="J247" i="45"/>
  <c r="F69" i="45"/>
  <c r="J68" i="45"/>
  <c r="I68" i="45" s="1"/>
  <c r="F277" i="45"/>
  <c r="J276" i="45"/>
  <c r="I276" i="45" s="1"/>
  <c r="I19" i="45"/>
  <c r="F88" i="45"/>
  <c r="J87" i="45"/>
  <c r="I87" i="45" s="1"/>
  <c r="F43" i="45"/>
  <c r="J42" i="45"/>
  <c r="F296" i="45"/>
  <c r="J295" i="45"/>
  <c r="I295" i="45" s="1"/>
  <c r="I171" i="45"/>
  <c r="M32" i="45"/>
  <c r="P32" i="45" s="1"/>
  <c r="R32" i="45" s="1"/>
  <c r="I141" i="45"/>
  <c r="M13" i="45"/>
  <c r="P13" i="45" s="1"/>
  <c r="R13" i="45" s="1"/>
  <c r="F21" i="45"/>
  <c r="J20" i="45"/>
  <c r="I41" i="45"/>
  <c r="J172" i="47"/>
  <c r="I172" i="47" s="1"/>
  <c r="F173" i="47"/>
  <c r="F194" i="47"/>
  <c r="J193" i="47"/>
  <c r="I193" i="47" s="1"/>
  <c r="F123" i="47"/>
  <c r="J122" i="47"/>
  <c r="I122" i="47" s="1"/>
  <c r="I43" i="47"/>
  <c r="F278" i="47"/>
  <c r="J277" i="47"/>
  <c r="I277" i="47" s="1"/>
  <c r="F70" i="47"/>
  <c r="J69" i="47"/>
  <c r="I69" i="47" s="1"/>
  <c r="F250" i="47"/>
  <c r="J249" i="47"/>
  <c r="I249" i="47" s="1"/>
  <c r="F297" i="47"/>
  <c r="J296" i="47"/>
  <c r="I296" i="47" s="1"/>
  <c r="F227" i="47"/>
  <c r="J226" i="47"/>
  <c r="I226" i="47" s="1"/>
  <c r="F144" i="47"/>
  <c r="J143" i="47"/>
  <c r="F22" i="47"/>
  <c r="J21" i="47"/>
  <c r="I171" i="47"/>
  <c r="M31" i="47"/>
  <c r="O31" i="47" s="1"/>
  <c r="I121" i="47"/>
  <c r="M36" i="47"/>
  <c r="O36" i="47" s="1"/>
  <c r="F45" i="47"/>
  <c r="J44" i="47"/>
  <c r="I44" i="47" s="1"/>
  <c r="I248" i="47"/>
  <c r="M16" i="47"/>
  <c r="O16" i="47" s="1"/>
  <c r="I20" i="47"/>
  <c r="M11" i="47"/>
  <c r="O11" i="47" s="1"/>
  <c r="F89" i="47"/>
  <c r="J88" i="47"/>
  <c r="M31" i="43"/>
  <c r="P31" i="43" s="1"/>
  <c r="R31" i="43" s="1"/>
  <c r="J78" i="42"/>
  <c r="I78" i="42" s="1"/>
  <c r="F11" i="43"/>
  <c r="J180" i="37"/>
  <c r="I180" i="37" s="1"/>
  <c r="J283" i="37"/>
  <c r="I283" i="37" s="1"/>
  <c r="F79" i="41"/>
  <c r="J78" i="41"/>
  <c r="I78" i="41" s="1"/>
  <c r="J59" i="41"/>
  <c r="I59" i="41" s="1"/>
  <c r="F60" i="41"/>
  <c r="J75" i="37"/>
  <c r="I75" i="37" s="1"/>
  <c r="H305" i="40"/>
  <c r="H139" i="39"/>
  <c r="E139" i="39" s="1"/>
  <c r="F164" i="41"/>
  <c r="J163" i="41"/>
  <c r="I163" i="41" s="1"/>
  <c r="M27" i="42"/>
  <c r="O27" i="42" s="1"/>
  <c r="F181" i="40"/>
  <c r="J180" i="40"/>
  <c r="I180" i="40" s="1"/>
  <c r="F165" i="44"/>
  <c r="J164" i="44"/>
  <c r="I164" i="44" s="1"/>
  <c r="J287" i="44"/>
  <c r="I287" i="44" s="1"/>
  <c r="F288" i="44"/>
  <c r="I10" i="44"/>
  <c r="I58" i="44"/>
  <c r="F12" i="44"/>
  <c r="J11" i="44"/>
  <c r="F82" i="44"/>
  <c r="J81" i="44"/>
  <c r="I81" i="44" s="1"/>
  <c r="J59" i="44"/>
  <c r="I59" i="44" s="1"/>
  <c r="F60" i="44"/>
  <c r="I35" i="44"/>
  <c r="J217" i="44"/>
  <c r="I217" i="44" s="1"/>
  <c r="F218" i="44"/>
  <c r="J113" i="44"/>
  <c r="F114" i="44"/>
  <c r="J36" i="44"/>
  <c r="F37" i="44"/>
  <c r="I216" i="44"/>
  <c r="J133" i="44"/>
  <c r="I133" i="44" s="1"/>
  <c r="F134" i="44"/>
  <c r="I132" i="44"/>
  <c r="F186" i="44"/>
  <c r="J185" i="44"/>
  <c r="I239" i="44"/>
  <c r="I267" i="44"/>
  <c r="I286" i="44"/>
  <c r="J240" i="44"/>
  <c r="I240" i="44" s="1"/>
  <c r="F241" i="44"/>
  <c r="F269" i="44"/>
  <c r="J268" i="44"/>
  <c r="I268" i="44" s="1"/>
  <c r="J183" i="43"/>
  <c r="I183" i="43" s="1"/>
  <c r="F184" i="43"/>
  <c r="J11" i="43"/>
  <c r="F12" i="43"/>
  <c r="J214" i="43"/>
  <c r="I214" i="43" s="1"/>
  <c r="F215" i="43"/>
  <c r="I57" i="43"/>
  <c r="F113" i="43"/>
  <c r="J112" i="43"/>
  <c r="I112" i="43" s="1"/>
  <c r="I10" i="43"/>
  <c r="F59" i="43"/>
  <c r="J58" i="43"/>
  <c r="I78" i="43"/>
  <c r="I130" i="43"/>
  <c r="M38" i="43"/>
  <c r="P38" i="43" s="1"/>
  <c r="R38" i="43" s="1"/>
  <c r="J79" i="43"/>
  <c r="F80" i="43"/>
  <c r="F132" i="43"/>
  <c r="J131" i="43"/>
  <c r="I131" i="43" s="1"/>
  <c r="R7" i="43"/>
  <c r="I160" i="43"/>
  <c r="F162" i="43"/>
  <c r="J161" i="43"/>
  <c r="I161" i="43" s="1"/>
  <c r="I235" i="43"/>
  <c r="I31" i="43"/>
  <c r="F237" i="43"/>
  <c r="J236" i="43"/>
  <c r="I213" i="43"/>
  <c r="J265" i="43"/>
  <c r="I265" i="43" s="1"/>
  <c r="F266" i="43"/>
  <c r="F33" i="43"/>
  <c r="J32" i="43"/>
  <c r="I32" i="43" s="1"/>
  <c r="F285" i="43"/>
  <c r="J284" i="43"/>
  <c r="F216" i="42"/>
  <c r="J215" i="42"/>
  <c r="I215" i="42" s="1"/>
  <c r="J32" i="42"/>
  <c r="F33" i="42"/>
  <c r="I132" i="42"/>
  <c r="J60" i="42"/>
  <c r="I60" i="42" s="1"/>
  <c r="F61" i="42"/>
  <c r="I31" i="42"/>
  <c r="J79" i="42"/>
  <c r="F80" i="42"/>
  <c r="F134" i="42"/>
  <c r="J133" i="42"/>
  <c r="I133" i="42" s="1"/>
  <c r="F112" i="42"/>
  <c r="J111" i="42"/>
  <c r="I111" i="42" s="1"/>
  <c r="I8" i="42"/>
  <c r="F10" i="42"/>
  <c r="J9" i="42"/>
  <c r="F166" i="42"/>
  <c r="J165" i="42"/>
  <c r="I165" i="42" s="1"/>
  <c r="F268" i="42"/>
  <c r="J267" i="42"/>
  <c r="F240" i="42"/>
  <c r="J239" i="42"/>
  <c r="M8" i="42" s="1"/>
  <c r="O8" i="42" s="1"/>
  <c r="F287" i="42"/>
  <c r="J286" i="42"/>
  <c r="I238" i="42"/>
  <c r="M7" i="42"/>
  <c r="I182" i="42"/>
  <c r="F184" i="42"/>
  <c r="J183" i="42"/>
  <c r="I183" i="42" s="1"/>
  <c r="J133" i="41"/>
  <c r="I133" i="41" s="1"/>
  <c r="F134" i="41"/>
  <c r="F287" i="41"/>
  <c r="J286" i="41"/>
  <c r="I266" i="41"/>
  <c r="M27" i="41"/>
  <c r="O27" i="41" s="1"/>
  <c r="J267" i="41"/>
  <c r="I267" i="41" s="1"/>
  <c r="F268" i="41"/>
  <c r="F238" i="41"/>
  <c r="J237" i="41"/>
  <c r="I8" i="41"/>
  <c r="J215" i="41"/>
  <c r="F216" i="41"/>
  <c r="I31" i="41"/>
  <c r="I236" i="41"/>
  <c r="M35" i="41"/>
  <c r="O35" i="41" s="1"/>
  <c r="J9" i="41"/>
  <c r="F10" i="41"/>
  <c r="J32" i="41"/>
  <c r="F33" i="41"/>
  <c r="F115" i="41"/>
  <c r="J114" i="41"/>
  <c r="J182" i="41"/>
  <c r="I182" i="41" s="1"/>
  <c r="F183" i="41"/>
  <c r="F286" i="40"/>
  <c r="J285" i="40"/>
  <c r="I285" i="40" s="1"/>
  <c r="I211" i="40"/>
  <c r="I129" i="40"/>
  <c r="J109" i="40"/>
  <c r="I109" i="40" s="1"/>
  <c r="F110" i="40"/>
  <c r="F78" i="40"/>
  <c r="J77" i="40"/>
  <c r="I77" i="40" s="1"/>
  <c r="H281" i="40"/>
  <c r="H259" i="40"/>
  <c r="I235" i="40"/>
  <c r="M31" i="40"/>
  <c r="P31" i="40" s="1"/>
  <c r="R31" i="40" s="1"/>
  <c r="H233" i="40"/>
  <c r="I107" i="40"/>
  <c r="H128" i="40"/>
  <c r="H178" i="40"/>
  <c r="H84" i="40"/>
  <c r="E84" i="40" s="1"/>
  <c r="F59" i="40"/>
  <c r="J58" i="40"/>
  <c r="H51" i="40"/>
  <c r="F33" i="40"/>
  <c r="J32" i="40"/>
  <c r="I32" i="40" s="1"/>
  <c r="J236" i="40"/>
  <c r="F237" i="40"/>
  <c r="F214" i="40"/>
  <c r="J213" i="40"/>
  <c r="I213" i="40" s="1"/>
  <c r="F132" i="40"/>
  <c r="J131" i="40"/>
  <c r="I131" i="40" s="1"/>
  <c r="I7" i="40"/>
  <c r="M7" i="40"/>
  <c r="I8" i="40"/>
  <c r="I31" i="40"/>
  <c r="F265" i="40"/>
  <c r="J264" i="40"/>
  <c r="H202" i="40"/>
  <c r="H152" i="40"/>
  <c r="I30" i="40"/>
  <c r="I130" i="40"/>
  <c r="M38" i="40"/>
  <c r="P38" i="40" s="1"/>
  <c r="R38" i="40" s="1"/>
  <c r="F163" i="40"/>
  <c r="J162" i="40"/>
  <c r="I162" i="40" s="1"/>
  <c r="H29" i="40"/>
  <c r="F10" i="40"/>
  <c r="J9" i="40"/>
  <c r="H269" i="39"/>
  <c r="E269" i="39" s="1"/>
  <c r="H38" i="39"/>
  <c r="E38" i="39" s="1"/>
  <c r="H84" i="39"/>
  <c r="E84" i="39" s="1"/>
  <c r="H61" i="39"/>
  <c r="E61" i="39" s="1"/>
  <c r="H248" i="39"/>
  <c r="E248" i="39" s="1"/>
  <c r="J263" i="39"/>
  <c r="I263" i="39" s="1"/>
  <c r="F108" i="39"/>
  <c r="F109" i="39" s="1"/>
  <c r="J109" i="39" s="1"/>
  <c r="I109" i="39" s="1"/>
  <c r="J74" i="39"/>
  <c r="I74" i="39" s="1"/>
  <c r="H18" i="39"/>
  <c r="E18" i="39" s="1"/>
  <c r="H215" i="39"/>
  <c r="E215" i="39" s="1"/>
  <c r="F9" i="39"/>
  <c r="J8" i="39"/>
  <c r="I107" i="39"/>
  <c r="F77" i="39"/>
  <c r="J76" i="39"/>
  <c r="I55" i="39"/>
  <c r="F32" i="39"/>
  <c r="J31" i="39"/>
  <c r="F58" i="39"/>
  <c r="J57" i="39"/>
  <c r="I57" i="39" s="1"/>
  <c r="J7" i="39"/>
  <c r="I129" i="39"/>
  <c r="F213" i="39"/>
  <c r="J212" i="39"/>
  <c r="I212" i="39" s="1"/>
  <c r="J180" i="39"/>
  <c r="I180" i="39" s="1"/>
  <c r="F181" i="39"/>
  <c r="J56" i="39"/>
  <c r="I56" i="39" s="1"/>
  <c r="H110" i="39"/>
  <c r="E110" i="39" s="1"/>
  <c r="F285" i="39"/>
  <c r="J284" i="39"/>
  <c r="I284" i="39" s="1"/>
  <c r="J75" i="39"/>
  <c r="F236" i="39"/>
  <c r="J235" i="39"/>
  <c r="I235" i="39" s="1"/>
  <c r="F265" i="39"/>
  <c r="J264" i="39"/>
  <c r="I264" i="39" s="1"/>
  <c r="J160" i="39"/>
  <c r="I160" i="39" s="1"/>
  <c r="F161" i="39"/>
  <c r="J234" i="39"/>
  <c r="F130" i="39"/>
  <c r="J159" i="39"/>
  <c r="J179" i="39"/>
  <c r="H171" i="39"/>
  <c r="E171" i="39" s="1"/>
  <c r="H152" i="39"/>
  <c r="J211" i="39"/>
  <c r="H293" i="39"/>
  <c r="E293" i="39" s="1"/>
  <c r="J283" i="39"/>
  <c r="I283" i="39" s="1"/>
  <c r="H190" i="39"/>
  <c r="E190" i="39" s="1"/>
  <c r="J8" i="37"/>
  <c r="F9" i="37"/>
  <c r="F10" i="37" s="1"/>
  <c r="F11" i="37" s="1"/>
  <c r="F12" i="37" s="1"/>
  <c r="F13" i="37" s="1"/>
  <c r="F14" i="37" s="1"/>
  <c r="F15" i="37" s="1"/>
  <c r="F16" i="37" s="1"/>
  <c r="F17" i="37" s="1"/>
  <c r="F18" i="37" s="1"/>
  <c r="F19" i="37" s="1"/>
  <c r="F20" i="37" s="1"/>
  <c r="F21" i="37" s="1"/>
  <c r="F22" i="37" s="1"/>
  <c r="F23" i="37" s="1"/>
  <c r="F24" i="37" s="1"/>
  <c r="F25" i="37" s="1"/>
  <c r="F26" i="37" s="1"/>
  <c r="F27" i="37" s="1"/>
  <c r="J109" i="37"/>
  <c r="I109" i="37" s="1"/>
  <c r="M6" i="37"/>
  <c r="O6" i="37" s="1"/>
  <c r="H171" i="37"/>
  <c r="E171" i="37" s="1"/>
  <c r="H248" i="37"/>
  <c r="E248" i="37" s="1"/>
  <c r="H269" i="37"/>
  <c r="E269" i="37" s="1"/>
  <c r="H37" i="37"/>
  <c r="E37" i="37" s="1"/>
  <c r="H110" i="37"/>
  <c r="E110" i="37" s="1"/>
  <c r="J110" i="37" s="1"/>
  <c r="I110" i="37" s="1"/>
  <c r="H139" i="37"/>
  <c r="E139" i="37" s="1"/>
  <c r="J76" i="37"/>
  <c r="J57" i="37"/>
  <c r="I57" i="37" s="1"/>
  <c r="I8" i="37"/>
  <c r="J31" i="37"/>
  <c r="I31" i="37" s="1"/>
  <c r="I7" i="37"/>
  <c r="H61" i="37"/>
  <c r="E61" i="37" s="1"/>
  <c r="J162" i="37"/>
  <c r="I162" i="37" s="1"/>
  <c r="I74" i="37"/>
  <c r="H84" i="37"/>
  <c r="E84" i="37" s="1"/>
  <c r="J111" i="37"/>
  <c r="I111" i="37" s="1"/>
  <c r="J214" i="37"/>
  <c r="I214" i="37" s="1"/>
  <c r="H17" i="37"/>
  <c r="E17" i="37" s="1"/>
  <c r="J112" i="37"/>
  <c r="I112" i="37" s="1"/>
  <c r="J131" i="37"/>
  <c r="I131" i="37" s="1"/>
  <c r="J181" i="37"/>
  <c r="I181" i="37" s="1"/>
  <c r="J285" i="37"/>
  <c r="I285" i="37" s="1"/>
  <c r="J266" i="37"/>
  <c r="I266" i="37" s="1"/>
  <c r="J161" i="37"/>
  <c r="I161" i="37" s="1"/>
  <c r="H178" i="37"/>
  <c r="J213" i="37"/>
  <c r="I213" i="37" s="1"/>
  <c r="H190" i="37"/>
  <c r="E190" i="37" s="1"/>
  <c r="H215" i="37"/>
  <c r="E215" i="37" s="1"/>
  <c r="I234" i="37"/>
  <c r="J265" i="37"/>
  <c r="I265" i="37" s="1"/>
  <c r="J284" i="37"/>
  <c r="I284" i="37" s="1"/>
  <c r="H293" i="37"/>
  <c r="E293" i="37" s="1"/>
  <c r="H281" i="39" l="1"/>
  <c r="H73" i="39"/>
  <c r="J108" i="39"/>
  <c r="I108" i="39" s="1"/>
  <c r="H128" i="37"/>
  <c r="J9" i="37"/>
  <c r="I9" i="37" s="1"/>
  <c r="I130" i="37"/>
  <c r="M37" i="37"/>
  <c r="O37" i="37" s="1"/>
  <c r="I20" i="45"/>
  <c r="M11" i="45"/>
  <c r="P11" i="45" s="1"/>
  <c r="R11" i="45" s="1"/>
  <c r="I42" i="45"/>
  <c r="J21" i="45"/>
  <c r="F22" i="45"/>
  <c r="F297" i="45"/>
  <c r="J296" i="45"/>
  <c r="I296" i="45" s="1"/>
  <c r="F44" i="45"/>
  <c r="J43" i="45"/>
  <c r="F89" i="45"/>
  <c r="J88" i="45"/>
  <c r="F278" i="45"/>
  <c r="J277" i="45"/>
  <c r="I277" i="45" s="1"/>
  <c r="F70" i="45"/>
  <c r="J69" i="45"/>
  <c r="I69" i="45" s="1"/>
  <c r="F249" i="45"/>
  <c r="J248" i="45"/>
  <c r="F226" i="45"/>
  <c r="J225" i="45"/>
  <c r="I225" i="45" s="1"/>
  <c r="F144" i="45"/>
  <c r="J143" i="45"/>
  <c r="F122" i="45"/>
  <c r="J121" i="45"/>
  <c r="F194" i="45"/>
  <c r="J193" i="45"/>
  <c r="I193" i="45" s="1"/>
  <c r="F174" i="45"/>
  <c r="J173" i="45"/>
  <c r="I173" i="45" s="1"/>
  <c r="F90" i="47"/>
  <c r="J90" i="47" s="1"/>
  <c r="J89" i="47"/>
  <c r="I89" i="47" s="1"/>
  <c r="F46" i="47"/>
  <c r="J45" i="47"/>
  <c r="I45" i="47" s="1"/>
  <c r="F23" i="47"/>
  <c r="J22" i="47"/>
  <c r="F145" i="47"/>
  <c r="J144" i="47"/>
  <c r="F228" i="47"/>
  <c r="J227" i="47"/>
  <c r="I227" i="47" s="1"/>
  <c r="F298" i="47"/>
  <c r="J297" i="47"/>
  <c r="I297" i="47" s="1"/>
  <c r="F251" i="47"/>
  <c r="J250" i="47"/>
  <c r="I250" i="47" s="1"/>
  <c r="F71" i="47"/>
  <c r="J70" i="47"/>
  <c r="I70" i="47" s="1"/>
  <c r="F279" i="47"/>
  <c r="J278" i="47"/>
  <c r="I278" i="47" s="1"/>
  <c r="J123" i="47"/>
  <c r="F124" i="47"/>
  <c r="F195" i="47"/>
  <c r="J194" i="47"/>
  <c r="I194" i="47" s="1"/>
  <c r="I88" i="47"/>
  <c r="I21" i="47"/>
  <c r="I143" i="47"/>
  <c r="M39" i="47"/>
  <c r="O39" i="47" s="1"/>
  <c r="F174" i="47"/>
  <c r="J173" i="47"/>
  <c r="H91" i="39"/>
  <c r="J181" i="40"/>
  <c r="I181" i="40" s="1"/>
  <c r="F182" i="40"/>
  <c r="F61" i="41"/>
  <c r="J60" i="41"/>
  <c r="I60" i="41" s="1"/>
  <c r="F165" i="41"/>
  <c r="J164" i="41"/>
  <c r="I164" i="41" s="1"/>
  <c r="H259" i="39"/>
  <c r="H51" i="39"/>
  <c r="J79" i="41"/>
  <c r="I79" i="41" s="1"/>
  <c r="F80" i="41"/>
  <c r="H91" i="40"/>
  <c r="J165" i="44"/>
  <c r="I165" i="44" s="1"/>
  <c r="F166" i="44"/>
  <c r="I185" i="44"/>
  <c r="J60" i="44"/>
  <c r="F61" i="44"/>
  <c r="J12" i="44"/>
  <c r="F13" i="44"/>
  <c r="J186" i="44"/>
  <c r="I186" i="44" s="1"/>
  <c r="F187" i="44"/>
  <c r="F135" i="44"/>
  <c r="J134" i="44"/>
  <c r="M38" i="44" s="1"/>
  <c r="O38" i="44" s="1"/>
  <c r="F115" i="44"/>
  <c r="J114" i="44"/>
  <c r="I114" i="44" s="1"/>
  <c r="F270" i="44"/>
  <c r="J269" i="44"/>
  <c r="I269" i="44" s="1"/>
  <c r="I113" i="44"/>
  <c r="J82" i="44"/>
  <c r="F83" i="44"/>
  <c r="F289" i="44"/>
  <c r="J288" i="44"/>
  <c r="M22" i="44" s="1"/>
  <c r="O22" i="44" s="1"/>
  <c r="J37" i="44"/>
  <c r="I37" i="44" s="1"/>
  <c r="F38" i="44"/>
  <c r="J241" i="44"/>
  <c r="I241" i="44" s="1"/>
  <c r="F242" i="44"/>
  <c r="F219" i="44"/>
  <c r="J218" i="44"/>
  <c r="I218" i="44" s="1"/>
  <c r="I11" i="44"/>
  <c r="J184" i="43"/>
  <c r="I184" i="43" s="1"/>
  <c r="F185" i="43"/>
  <c r="F34" i="43"/>
  <c r="J33" i="43"/>
  <c r="F163" i="43"/>
  <c r="J162" i="43"/>
  <c r="I162" i="43" s="1"/>
  <c r="J113" i="43"/>
  <c r="I113" i="43" s="1"/>
  <c r="F114" i="43"/>
  <c r="J266" i="43"/>
  <c r="I266" i="43" s="1"/>
  <c r="F267" i="43"/>
  <c r="J132" i="43"/>
  <c r="I132" i="43" s="1"/>
  <c r="F133" i="43"/>
  <c r="I58" i="43"/>
  <c r="F81" i="43"/>
  <c r="J80" i="43"/>
  <c r="F60" i="43"/>
  <c r="J59" i="43"/>
  <c r="J215" i="43"/>
  <c r="F216" i="43"/>
  <c r="I79" i="43"/>
  <c r="I284" i="43"/>
  <c r="J12" i="43"/>
  <c r="F13" i="43"/>
  <c r="J285" i="43"/>
  <c r="I285" i="43" s="1"/>
  <c r="F286" i="43"/>
  <c r="I236" i="43"/>
  <c r="M36" i="43"/>
  <c r="P36" i="43" s="1"/>
  <c r="R36" i="43" s="1"/>
  <c r="I11" i="43"/>
  <c r="F238" i="43"/>
  <c r="J237" i="43"/>
  <c r="F269" i="42"/>
  <c r="J268" i="42"/>
  <c r="I268" i="42" s="1"/>
  <c r="O7" i="42"/>
  <c r="F62" i="42"/>
  <c r="J61" i="42"/>
  <c r="I61" i="42" s="1"/>
  <c r="F217" i="42"/>
  <c r="J216" i="42"/>
  <c r="F167" i="42"/>
  <c r="J166" i="42"/>
  <c r="I166" i="42" s="1"/>
  <c r="F113" i="42"/>
  <c r="J112" i="42"/>
  <c r="I112" i="42" s="1"/>
  <c r="J184" i="42"/>
  <c r="I184" i="42" s="1"/>
  <c r="F185" i="42"/>
  <c r="I286" i="42"/>
  <c r="F288" i="42"/>
  <c r="J287" i="42"/>
  <c r="I287" i="42" s="1"/>
  <c r="I9" i="42"/>
  <c r="J134" i="42"/>
  <c r="F135" i="42"/>
  <c r="I239" i="42"/>
  <c r="F11" i="42"/>
  <c r="J10" i="42"/>
  <c r="F81" i="42"/>
  <c r="J80" i="42"/>
  <c r="F34" i="42"/>
  <c r="J33" i="42"/>
  <c r="F241" i="42"/>
  <c r="J240" i="42"/>
  <c r="I240" i="42" s="1"/>
  <c r="I79" i="42"/>
  <c r="I32" i="42"/>
  <c r="I267" i="42"/>
  <c r="I32" i="41"/>
  <c r="I215" i="41"/>
  <c r="F269" i="41"/>
  <c r="J268" i="41"/>
  <c r="I268" i="41" s="1"/>
  <c r="J287" i="41"/>
  <c r="I287" i="41" s="1"/>
  <c r="F288" i="41"/>
  <c r="F239" i="41"/>
  <c r="J238" i="41"/>
  <c r="J183" i="41"/>
  <c r="F184" i="41"/>
  <c r="J33" i="41"/>
  <c r="F34" i="41"/>
  <c r="J216" i="41"/>
  <c r="I216" i="41" s="1"/>
  <c r="F217" i="41"/>
  <c r="I286" i="41"/>
  <c r="I114" i="41"/>
  <c r="J10" i="41"/>
  <c r="F11" i="41"/>
  <c r="F116" i="41"/>
  <c r="J115" i="41"/>
  <c r="I115" i="41" s="1"/>
  <c r="I9" i="41"/>
  <c r="F135" i="41"/>
  <c r="J134" i="41"/>
  <c r="I237" i="41"/>
  <c r="I236" i="40"/>
  <c r="M36" i="40"/>
  <c r="P36" i="40" s="1"/>
  <c r="R36" i="40" s="1"/>
  <c r="J132" i="40"/>
  <c r="F133" i="40"/>
  <c r="I9" i="40"/>
  <c r="J78" i="40"/>
  <c r="F79" i="40"/>
  <c r="J214" i="40"/>
  <c r="I214" i="40" s="1"/>
  <c r="F215" i="40"/>
  <c r="I58" i="40"/>
  <c r="P7" i="40"/>
  <c r="F34" i="40"/>
  <c r="J33" i="40"/>
  <c r="J10" i="40"/>
  <c r="F11" i="40"/>
  <c r="J163" i="40"/>
  <c r="I163" i="40" s="1"/>
  <c r="F164" i="40"/>
  <c r="I264" i="40"/>
  <c r="J265" i="40"/>
  <c r="I265" i="40" s="1"/>
  <c r="F266" i="40"/>
  <c r="F238" i="40"/>
  <c r="J237" i="40"/>
  <c r="I237" i="40" s="1"/>
  <c r="J59" i="40"/>
  <c r="I59" i="40" s="1"/>
  <c r="F60" i="40"/>
  <c r="F111" i="40"/>
  <c r="J110" i="40"/>
  <c r="I110" i="40" s="1"/>
  <c r="J286" i="40"/>
  <c r="F287" i="40"/>
  <c r="F110" i="39"/>
  <c r="J110" i="39" s="1"/>
  <c r="I110" i="39" s="1"/>
  <c r="H233" i="39"/>
  <c r="H29" i="39"/>
  <c r="F162" i="39"/>
  <c r="J161" i="39"/>
  <c r="I161" i="39" s="1"/>
  <c r="J285" i="39"/>
  <c r="F286" i="39"/>
  <c r="I31" i="39"/>
  <c r="F33" i="39"/>
  <c r="J32" i="39"/>
  <c r="I32" i="39" s="1"/>
  <c r="H128" i="39"/>
  <c r="H305" i="39"/>
  <c r="I7" i="39"/>
  <c r="M7" i="39"/>
  <c r="I179" i="39"/>
  <c r="F266" i="39"/>
  <c r="J265" i="39"/>
  <c r="I265" i="39" s="1"/>
  <c r="I159" i="39"/>
  <c r="J58" i="39"/>
  <c r="F59" i="39"/>
  <c r="H202" i="39"/>
  <c r="F131" i="39"/>
  <c r="J130" i="39"/>
  <c r="F237" i="39"/>
  <c r="J236" i="39"/>
  <c r="F214" i="39"/>
  <c r="J213" i="39"/>
  <c r="I213" i="39" s="1"/>
  <c r="I211" i="39"/>
  <c r="I75" i="39"/>
  <c r="H178" i="39"/>
  <c r="M31" i="39"/>
  <c r="P31" i="39" s="1"/>
  <c r="R31" i="39" s="1"/>
  <c r="I76" i="39"/>
  <c r="I8" i="39"/>
  <c r="I234" i="39"/>
  <c r="F182" i="39"/>
  <c r="J181" i="39"/>
  <c r="I181" i="39" s="1"/>
  <c r="J77" i="39"/>
  <c r="I77" i="39" s="1"/>
  <c r="F78" i="39"/>
  <c r="F10" i="39"/>
  <c r="J9" i="39"/>
  <c r="J10" i="37"/>
  <c r="I10" i="37" s="1"/>
  <c r="H281" i="37"/>
  <c r="H259" i="37"/>
  <c r="H152" i="37"/>
  <c r="H28" i="37"/>
  <c r="H50" i="37"/>
  <c r="H305" i="37"/>
  <c r="H91" i="37"/>
  <c r="J215" i="37"/>
  <c r="J58" i="37"/>
  <c r="H73" i="37"/>
  <c r="J132" i="37"/>
  <c r="J11" i="37"/>
  <c r="J32" i="37"/>
  <c r="J77" i="37"/>
  <c r="J182" i="37"/>
  <c r="I76" i="37"/>
  <c r="M30" i="37"/>
  <c r="O30" i="37" s="1"/>
  <c r="J236" i="37"/>
  <c r="J267" i="37"/>
  <c r="I267" i="37" s="1"/>
  <c r="H233" i="37"/>
  <c r="H202" i="37"/>
  <c r="J286" i="37"/>
  <c r="J113" i="37"/>
  <c r="I113" i="37" s="1"/>
  <c r="J163" i="37"/>
  <c r="H304" i="36"/>
  <c r="H303" i="36"/>
  <c r="H302" i="36"/>
  <c r="H300" i="36"/>
  <c r="H299" i="36"/>
  <c r="H298" i="36"/>
  <c r="H297" i="36"/>
  <c r="H296" i="36"/>
  <c r="H295" i="36"/>
  <c r="H294" i="36"/>
  <c r="H291" i="36"/>
  <c r="H290" i="36"/>
  <c r="H289" i="36"/>
  <c r="H288" i="36"/>
  <c r="H287" i="36"/>
  <c r="H286" i="36"/>
  <c r="H285" i="36"/>
  <c r="H284" i="36"/>
  <c r="H283" i="36"/>
  <c r="B283" i="36"/>
  <c r="B284" i="36" s="1"/>
  <c r="B285" i="36" s="1"/>
  <c r="B286" i="36" s="1"/>
  <c r="B287" i="36" s="1"/>
  <c r="B288" i="36" s="1"/>
  <c r="B289" i="36" s="1"/>
  <c r="B290" i="36" s="1"/>
  <c r="B291" i="36" s="1"/>
  <c r="B292" i="36" s="1"/>
  <c r="B293" i="36" s="1"/>
  <c r="B294" i="36" s="1"/>
  <c r="B295" i="36" s="1"/>
  <c r="B296" i="36" s="1"/>
  <c r="B297" i="36" s="1"/>
  <c r="B298" i="36" s="1"/>
  <c r="B299" i="36" s="1"/>
  <c r="B300" i="36" s="1"/>
  <c r="B301" i="36" s="1"/>
  <c r="B302" i="36" s="1"/>
  <c r="B303" i="36" s="1"/>
  <c r="B304" i="36" s="1"/>
  <c r="H282" i="36"/>
  <c r="F282" i="36"/>
  <c r="F283" i="36" s="1"/>
  <c r="J283" i="36" s="1"/>
  <c r="I283" i="36" s="1"/>
  <c r="H280" i="36"/>
  <c r="H278" i="36"/>
  <c r="H277" i="36"/>
  <c r="H276" i="36"/>
  <c r="H275" i="36"/>
  <c r="H274" i="36"/>
  <c r="H272" i="36"/>
  <c r="H271" i="36"/>
  <c r="H270" i="36"/>
  <c r="H268" i="36"/>
  <c r="H267" i="36"/>
  <c r="H266" i="36"/>
  <c r="H265" i="36"/>
  <c r="H264" i="36"/>
  <c r="B264" i="36"/>
  <c r="B265" i="36" s="1"/>
  <c r="B266" i="36" s="1"/>
  <c r="B267" i="36" s="1"/>
  <c r="B268" i="36" s="1"/>
  <c r="B269" i="36" s="1"/>
  <c r="B270" i="36" s="1"/>
  <c r="B271" i="36" s="1"/>
  <c r="B272" i="36" s="1"/>
  <c r="B273" i="36" s="1"/>
  <c r="B274" i="36" s="1"/>
  <c r="B275" i="36" s="1"/>
  <c r="B276" i="36" s="1"/>
  <c r="B277" i="36" s="1"/>
  <c r="B278" i="36" s="1"/>
  <c r="B279" i="36" s="1"/>
  <c r="B280" i="36" s="1"/>
  <c r="H263" i="36"/>
  <c r="F263" i="36"/>
  <c r="F264" i="36" s="1"/>
  <c r="H258" i="36"/>
  <c r="H257" i="36"/>
  <c r="H256" i="36"/>
  <c r="H255" i="36"/>
  <c r="H254" i="36"/>
  <c r="H253" i="36"/>
  <c r="H252" i="36"/>
  <c r="H251" i="36"/>
  <c r="H250" i="36"/>
  <c r="H249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B235" i="36"/>
  <c r="B236" i="36" s="1"/>
  <c r="B237" i="36" s="1"/>
  <c r="B238" i="36" s="1"/>
  <c r="B239" i="36" s="1"/>
  <c r="B240" i="36" s="1"/>
  <c r="B241" i="36" s="1"/>
  <c r="B242" i="36" s="1"/>
  <c r="B243" i="36" s="1"/>
  <c r="B244" i="36" s="1"/>
  <c r="B245" i="36" s="1"/>
  <c r="B246" i="36" s="1"/>
  <c r="B247" i="36" s="1"/>
  <c r="B248" i="36" s="1"/>
  <c r="B249" i="36" s="1"/>
  <c r="B250" i="36" s="1"/>
  <c r="B251" i="36" s="1"/>
  <c r="B252" i="36" s="1"/>
  <c r="B253" i="36" s="1"/>
  <c r="B254" i="36" s="1"/>
  <c r="B255" i="36" s="1"/>
  <c r="B256" i="36" s="1"/>
  <c r="B257" i="36" s="1"/>
  <c r="B258" i="36" s="1"/>
  <c r="H234" i="36"/>
  <c r="F234" i="36"/>
  <c r="J234" i="36" s="1"/>
  <c r="H232" i="36"/>
  <c r="H230" i="36"/>
  <c r="H229" i="36"/>
  <c r="H228" i="36"/>
  <c r="H227" i="36"/>
  <c r="H226" i="36"/>
  <c r="H225" i="36"/>
  <c r="H224" i="36"/>
  <c r="H223" i="36"/>
  <c r="H221" i="36"/>
  <c r="H220" i="36"/>
  <c r="H219" i="36"/>
  <c r="H218" i="36"/>
  <c r="H217" i="36"/>
  <c r="H216" i="36"/>
  <c r="H214" i="36"/>
  <c r="H213" i="36"/>
  <c r="H212" i="36"/>
  <c r="B212" i="36"/>
  <c r="B213" i="36" s="1"/>
  <c r="B214" i="36" s="1"/>
  <c r="B215" i="36" s="1"/>
  <c r="B216" i="36" s="1"/>
  <c r="B217" i="36" s="1"/>
  <c r="B218" i="36" s="1"/>
  <c r="B219" i="36" s="1"/>
  <c r="B220" i="36" s="1"/>
  <c r="B221" i="36" s="1"/>
  <c r="B222" i="36" s="1"/>
  <c r="B223" i="36" s="1"/>
  <c r="B224" i="36" s="1"/>
  <c r="B225" i="36" s="1"/>
  <c r="B226" i="36" s="1"/>
  <c r="B227" i="36" s="1"/>
  <c r="B228" i="36" s="1"/>
  <c r="B229" i="36" s="1"/>
  <c r="B230" i="36" s="1"/>
  <c r="B231" i="36" s="1"/>
  <c r="B232" i="36" s="1"/>
  <c r="H211" i="36"/>
  <c r="F211" i="36"/>
  <c r="J211" i="36" s="1"/>
  <c r="I211" i="36" s="1"/>
  <c r="H201" i="36"/>
  <c r="H200" i="36"/>
  <c r="H199" i="36"/>
  <c r="H197" i="36"/>
  <c r="H196" i="36"/>
  <c r="H195" i="36"/>
  <c r="H194" i="36"/>
  <c r="H193" i="36"/>
  <c r="H192" i="36"/>
  <c r="H191" i="36"/>
  <c r="H188" i="36"/>
  <c r="H187" i="36"/>
  <c r="H186" i="36"/>
  <c r="H185" i="36"/>
  <c r="H184" i="36"/>
  <c r="H183" i="36"/>
  <c r="H182" i="36"/>
  <c r="H181" i="36"/>
  <c r="H180" i="36"/>
  <c r="B180" i="36"/>
  <c r="B181" i="36" s="1"/>
  <c r="B182" i="36" s="1"/>
  <c r="B183" i="36" s="1"/>
  <c r="B184" i="36" s="1"/>
  <c r="B185" i="36" s="1"/>
  <c r="B186" i="36" s="1"/>
  <c r="B187" i="36" s="1"/>
  <c r="B188" i="36" s="1"/>
  <c r="B189" i="36" s="1"/>
  <c r="B190" i="36" s="1"/>
  <c r="B191" i="36" s="1"/>
  <c r="B192" i="36" s="1"/>
  <c r="B193" i="36" s="1"/>
  <c r="B194" i="36" s="1"/>
  <c r="B195" i="36" s="1"/>
  <c r="B196" i="36" s="1"/>
  <c r="B197" i="36" s="1"/>
  <c r="B198" i="36" s="1"/>
  <c r="B199" i="36" s="1"/>
  <c r="B200" i="36" s="1"/>
  <c r="B201" i="36" s="1"/>
  <c r="H179" i="36"/>
  <c r="F179" i="36"/>
  <c r="H177" i="36"/>
  <c r="H176" i="36"/>
  <c r="H175" i="36"/>
  <c r="H174" i="36"/>
  <c r="H173" i="36"/>
  <c r="H172" i="36"/>
  <c r="H169" i="36"/>
  <c r="H168" i="36"/>
  <c r="H167" i="36"/>
  <c r="H166" i="36"/>
  <c r="H165" i="36"/>
  <c r="H164" i="36"/>
  <c r="H163" i="36"/>
  <c r="H162" i="36"/>
  <c r="H161" i="36"/>
  <c r="H160" i="36"/>
  <c r="B160" i="36"/>
  <c r="B161" i="36" s="1"/>
  <c r="B162" i="36" s="1"/>
  <c r="B163" i="36" s="1"/>
  <c r="B164" i="36" s="1"/>
  <c r="B165" i="36" s="1"/>
  <c r="B166" i="36" s="1"/>
  <c r="B167" i="36" s="1"/>
  <c r="B168" i="36" s="1"/>
  <c r="B169" i="36" s="1"/>
  <c r="B170" i="36" s="1"/>
  <c r="B171" i="36" s="1"/>
  <c r="B172" i="36" s="1"/>
  <c r="B173" i="36" s="1"/>
  <c r="B174" i="36" s="1"/>
  <c r="B175" i="36" s="1"/>
  <c r="B176" i="36" s="1"/>
  <c r="B177" i="36" s="1"/>
  <c r="H159" i="36"/>
  <c r="F159" i="36"/>
  <c r="J159" i="36" s="1"/>
  <c r="H151" i="36"/>
  <c r="H149" i="36"/>
  <c r="H148" i="36"/>
  <c r="H147" i="36"/>
  <c r="H146" i="36"/>
  <c r="H145" i="36"/>
  <c r="H144" i="36"/>
  <c r="H143" i="36"/>
  <c r="H142" i="36"/>
  <c r="H141" i="36"/>
  <c r="H140" i="36"/>
  <c r="H137" i="36"/>
  <c r="H136" i="36"/>
  <c r="H135" i="36"/>
  <c r="H134" i="36"/>
  <c r="H133" i="36"/>
  <c r="H132" i="36"/>
  <c r="H131" i="36"/>
  <c r="H130" i="36"/>
  <c r="B130" i="36"/>
  <c r="B131" i="36" s="1"/>
  <c r="B132" i="36" s="1"/>
  <c r="B133" i="36" s="1"/>
  <c r="B134" i="36" s="1"/>
  <c r="B135" i="36" s="1"/>
  <c r="B136" i="36" s="1"/>
  <c r="B137" i="36" s="1"/>
  <c r="B138" i="36" s="1"/>
  <c r="B139" i="36" s="1"/>
  <c r="B140" i="36" s="1"/>
  <c r="B141" i="36" s="1"/>
  <c r="B142" i="36" s="1"/>
  <c r="B143" i="36" s="1"/>
  <c r="B144" i="36" s="1"/>
  <c r="B145" i="36" s="1"/>
  <c r="B146" i="36" s="1"/>
  <c r="B147" i="36" s="1"/>
  <c r="B148" i="36" s="1"/>
  <c r="B149" i="36" s="1"/>
  <c r="B150" i="36" s="1"/>
  <c r="B151" i="36" s="1"/>
  <c r="H129" i="36"/>
  <c r="F129" i="36"/>
  <c r="F130" i="36" s="1"/>
  <c r="J130" i="36" s="1"/>
  <c r="I130" i="36" s="1"/>
  <c r="H127" i="36"/>
  <c r="H125" i="36"/>
  <c r="H124" i="36"/>
  <c r="H123" i="36"/>
  <c r="H122" i="36"/>
  <c r="H121" i="36"/>
  <c r="H120" i="36"/>
  <c r="H119" i="36"/>
  <c r="H118" i="36"/>
  <c r="H116" i="36"/>
  <c r="H115" i="36"/>
  <c r="H114" i="36"/>
  <c r="H113" i="36"/>
  <c r="H112" i="36"/>
  <c r="H111" i="36"/>
  <c r="H109" i="36"/>
  <c r="H108" i="36"/>
  <c r="B108" i="36"/>
  <c r="B109" i="36" s="1"/>
  <c r="B110" i="36" s="1"/>
  <c r="B111" i="36" s="1"/>
  <c r="B112" i="36" s="1"/>
  <c r="B113" i="36" s="1"/>
  <c r="B114" i="36" s="1"/>
  <c r="B115" i="36" s="1"/>
  <c r="B116" i="36" s="1"/>
  <c r="B117" i="36" s="1"/>
  <c r="B118" i="36" s="1"/>
  <c r="B119" i="36" s="1"/>
  <c r="B120" i="36" s="1"/>
  <c r="B121" i="36" s="1"/>
  <c r="B122" i="36" s="1"/>
  <c r="B123" i="36" s="1"/>
  <c r="B124" i="36" s="1"/>
  <c r="B125" i="36" s="1"/>
  <c r="B126" i="36" s="1"/>
  <c r="B127" i="36" s="1"/>
  <c r="H107" i="36"/>
  <c r="F107" i="36"/>
  <c r="F108" i="36" s="1"/>
  <c r="J108" i="36" s="1"/>
  <c r="I108" i="36" s="1"/>
  <c r="H90" i="36"/>
  <c r="H89" i="36"/>
  <c r="H88" i="36"/>
  <c r="H87" i="36"/>
  <c r="H86" i="36"/>
  <c r="H85" i="36"/>
  <c r="H82" i="36"/>
  <c r="H81" i="36"/>
  <c r="H80" i="36"/>
  <c r="H79" i="36"/>
  <c r="H78" i="36"/>
  <c r="H77" i="36"/>
  <c r="H76" i="36"/>
  <c r="H75" i="36"/>
  <c r="B75" i="36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H74" i="36"/>
  <c r="F74" i="36"/>
  <c r="F75" i="36" s="1"/>
  <c r="F76" i="36" s="1"/>
  <c r="J76" i="36" s="1"/>
  <c r="I76" i="36" s="1"/>
  <c r="H72" i="36"/>
  <c r="H70" i="36"/>
  <c r="H69" i="36"/>
  <c r="H68" i="36"/>
  <c r="H67" i="36"/>
  <c r="H66" i="36"/>
  <c r="H64" i="36"/>
  <c r="H63" i="36"/>
  <c r="H62" i="36"/>
  <c r="H60" i="36"/>
  <c r="H59" i="36"/>
  <c r="H58" i="36"/>
  <c r="H57" i="36"/>
  <c r="H56" i="36"/>
  <c r="B56" i="36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H55" i="36"/>
  <c r="F55" i="36"/>
  <c r="J55" i="36" s="1"/>
  <c r="I55" i="36" s="1"/>
  <c r="H50" i="36"/>
  <c r="H49" i="36"/>
  <c r="H47" i="36"/>
  <c r="H46" i="36"/>
  <c r="H45" i="36"/>
  <c r="H44" i="36"/>
  <c r="H43" i="36"/>
  <c r="H42" i="36"/>
  <c r="N41" i="36"/>
  <c r="H41" i="36"/>
  <c r="H40" i="36"/>
  <c r="H39" i="36"/>
  <c r="H36" i="36"/>
  <c r="H35" i="36"/>
  <c r="H34" i="36"/>
  <c r="H33" i="36"/>
  <c r="H32" i="36"/>
  <c r="H31" i="36"/>
  <c r="B31" i="36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H30" i="36"/>
  <c r="F30" i="36"/>
  <c r="J30" i="36" s="1"/>
  <c r="H28" i="36"/>
  <c r="H27" i="36"/>
  <c r="H25" i="36"/>
  <c r="H24" i="36"/>
  <c r="H23" i="36"/>
  <c r="H22" i="36"/>
  <c r="H21" i="36"/>
  <c r="H20" i="36"/>
  <c r="H19" i="36"/>
  <c r="H16" i="36"/>
  <c r="H15" i="36"/>
  <c r="H14" i="36"/>
  <c r="H13" i="36"/>
  <c r="H12" i="36"/>
  <c r="H11" i="36"/>
  <c r="H10" i="36"/>
  <c r="H9" i="36"/>
  <c r="H8" i="36"/>
  <c r="B8" i="36"/>
  <c r="B9" i="36" s="1"/>
  <c r="B10" i="36" s="1"/>
  <c r="B11" i="36" s="1"/>
  <c r="B12" i="36" s="1"/>
  <c r="B13" i="36" s="1"/>
  <c r="B14" i="36" s="1"/>
  <c r="B15" i="36" s="1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H7" i="36"/>
  <c r="F7" i="36"/>
  <c r="F8" i="36" s="1"/>
  <c r="F9" i="36" s="1"/>
  <c r="F10" i="36" s="1"/>
  <c r="F11" i="36" s="1"/>
  <c r="F12" i="36" s="1"/>
  <c r="F13" i="36" s="1"/>
  <c r="F14" i="36" s="1"/>
  <c r="F15" i="36" s="1"/>
  <c r="F16" i="36" s="1"/>
  <c r="F17" i="36" s="1"/>
  <c r="J17" i="36" s="1"/>
  <c r="F235" i="36" l="1"/>
  <c r="F175" i="45"/>
  <c r="J174" i="45"/>
  <c r="I174" i="45" s="1"/>
  <c r="F195" i="45"/>
  <c r="J194" i="45"/>
  <c r="I194" i="45" s="1"/>
  <c r="F123" i="45"/>
  <c r="J122" i="45"/>
  <c r="I122" i="45" s="1"/>
  <c r="F145" i="45"/>
  <c r="J144" i="45"/>
  <c r="F227" i="45"/>
  <c r="J226" i="45"/>
  <c r="I226" i="45" s="1"/>
  <c r="F250" i="45"/>
  <c r="J249" i="45"/>
  <c r="I249" i="45" s="1"/>
  <c r="F71" i="45"/>
  <c r="J70" i="45"/>
  <c r="I70" i="45" s="1"/>
  <c r="F279" i="45"/>
  <c r="J278" i="45"/>
  <c r="I278" i="45" s="1"/>
  <c r="F90" i="45"/>
  <c r="J90" i="45" s="1"/>
  <c r="J89" i="45"/>
  <c r="I89" i="45" s="1"/>
  <c r="F45" i="45"/>
  <c r="J44" i="45"/>
  <c r="F298" i="45"/>
  <c r="J297" i="45"/>
  <c r="I297" i="45" s="1"/>
  <c r="I21" i="45"/>
  <c r="M12" i="45"/>
  <c r="P12" i="45" s="1"/>
  <c r="R12" i="45" s="1"/>
  <c r="I121" i="45"/>
  <c r="M37" i="45"/>
  <c r="P37" i="45" s="1"/>
  <c r="R37" i="45" s="1"/>
  <c r="M40" i="45"/>
  <c r="P40" i="45" s="1"/>
  <c r="R40" i="45" s="1"/>
  <c r="I143" i="45"/>
  <c r="I248" i="45"/>
  <c r="M17" i="45"/>
  <c r="P17" i="45" s="1"/>
  <c r="R17" i="45" s="1"/>
  <c r="R46" i="45" s="1"/>
  <c r="I88" i="45"/>
  <c r="I43" i="45"/>
  <c r="M26" i="45"/>
  <c r="P26" i="45" s="1"/>
  <c r="R26" i="45" s="1"/>
  <c r="F23" i="45"/>
  <c r="J22" i="45"/>
  <c r="M17" i="47"/>
  <c r="O17" i="47" s="1"/>
  <c r="J174" i="47"/>
  <c r="I174" i="47" s="1"/>
  <c r="F175" i="47"/>
  <c r="F196" i="47"/>
  <c r="J195" i="47"/>
  <c r="I195" i="47" s="1"/>
  <c r="I123" i="47"/>
  <c r="F280" i="47"/>
  <c r="J280" i="47" s="1"/>
  <c r="J279" i="47"/>
  <c r="F72" i="47"/>
  <c r="J72" i="47" s="1"/>
  <c r="J71" i="47"/>
  <c r="F252" i="47"/>
  <c r="J251" i="47"/>
  <c r="F299" i="47"/>
  <c r="J298" i="47"/>
  <c r="I298" i="47" s="1"/>
  <c r="F229" i="47"/>
  <c r="J228" i="47"/>
  <c r="I228" i="47" s="1"/>
  <c r="F146" i="47"/>
  <c r="J145" i="47"/>
  <c r="F24" i="47"/>
  <c r="J23" i="47"/>
  <c r="F47" i="47"/>
  <c r="J46" i="47"/>
  <c r="I46" i="47" s="1"/>
  <c r="I90" i="47"/>
  <c r="I91" i="47" s="1"/>
  <c r="J91" i="47"/>
  <c r="I173" i="47"/>
  <c r="M25" i="47"/>
  <c r="O25" i="47" s="1"/>
  <c r="F125" i="47"/>
  <c r="J124" i="47"/>
  <c r="I124" i="47" s="1"/>
  <c r="I144" i="47"/>
  <c r="I22" i="47"/>
  <c r="F56" i="36"/>
  <c r="F57" i="36" s="1"/>
  <c r="F58" i="36" s="1"/>
  <c r="J58" i="36" s="1"/>
  <c r="F212" i="36"/>
  <c r="J212" i="36" s="1"/>
  <c r="I212" i="36" s="1"/>
  <c r="J107" i="36"/>
  <c r="I107" i="36" s="1"/>
  <c r="H61" i="36"/>
  <c r="E61" i="36" s="1"/>
  <c r="J7" i="36"/>
  <c r="I7" i="36" s="1"/>
  <c r="J282" i="36"/>
  <c r="I282" i="36" s="1"/>
  <c r="F111" i="39"/>
  <c r="J129" i="36"/>
  <c r="I129" i="36" s="1"/>
  <c r="H110" i="36"/>
  <c r="E110" i="36" s="1"/>
  <c r="J165" i="41"/>
  <c r="I165" i="41" s="1"/>
  <c r="F166" i="41"/>
  <c r="F31" i="36"/>
  <c r="F160" i="36"/>
  <c r="J263" i="36"/>
  <c r="F109" i="36"/>
  <c r="F284" i="36"/>
  <c r="F285" i="36" s="1"/>
  <c r="F81" i="41"/>
  <c r="J80" i="41"/>
  <c r="I80" i="41" s="1"/>
  <c r="J61" i="41"/>
  <c r="I61" i="41" s="1"/>
  <c r="F62" i="41"/>
  <c r="F131" i="36"/>
  <c r="J131" i="36" s="1"/>
  <c r="I131" i="36" s="1"/>
  <c r="H139" i="36"/>
  <c r="E139" i="36" s="1"/>
  <c r="F183" i="40"/>
  <c r="J182" i="40"/>
  <c r="I182" i="40" s="1"/>
  <c r="H269" i="36"/>
  <c r="E269" i="36" s="1"/>
  <c r="J166" i="44"/>
  <c r="I166" i="44" s="1"/>
  <c r="F167" i="44"/>
  <c r="I82" i="44"/>
  <c r="F116" i="44"/>
  <c r="J115" i="44"/>
  <c r="I115" i="44" s="1"/>
  <c r="F290" i="44"/>
  <c r="J289" i="44"/>
  <c r="I289" i="44" s="1"/>
  <c r="I60" i="44"/>
  <c r="F84" i="44"/>
  <c r="J83" i="44"/>
  <c r="F243" i="44"/>
  <c r="J242" i="44"/>
  <c r="I242" i="44" s="1"/>
  <c r="F136" i="44"/>
  <c r="J135" i="44"/>
  <c r="I135" i="44" s="1"/>
  <c r="I12" i="44"/>
  <c r="F39" i="44"/>
  <c r="J38" i="44"/>
  <c r="I38" i="44" s="1"/>
  <c r="I134" i="44"/>
  <c r="J13" i="44"/>
  <c r="F14" i="44"/>
  <c r="F220" i="44"/>
  <c r="J219" i="44"/>
  <c r="I288" i="44"/>
  <c r="J187" i="44"/>
  <c r="I187" i="44" s="1"/>
  <c r="F188" i="44"/>
  <c r="F62" i="44"/>
  <c r="J61" i="44"/>
  <c r="I61" i="44" s="1"/>
  <c r="F271" i="44"/>
  <c r="J270" i="44"/>
  <c r="I270" i="44" s="1"/>
  <c r="J185" i="43"/>
  <c r="I185" i="43" s="1"/>
  <c r="F186" i="43"/>
  <c r="F217" i="43"/>
  <c r="J216" i="43"/>
  <c r="I216" i="43" s="1"/>
  <c r="F268" i="43"/>
  <c r="J267" i="43"/>
  <c r="I215" i="43"/>
  <c r="J163" i="43"/>
  <c r="I163" i="43" s="1"/>
  <c r="F164" i="43"/>
  <c r="I59" i="43"/>
  <c r="M28" i="43"/>
  <c r="P28" i="43" s="1"/>
  <c r="R28" i="43" s="1"/>
  <c r="J60" i="43"/>
  <c r="I60" i="43" s="1"/>
  <c r="F61" i="43"/>
  <c r="F134" i="43"/>
  <c r="J133" i="43"/>
  <c r="I33" i="43"/>
  <c r="F287" i="43"/>
  <c r="J286" i="43"/>
  <c r="I80" i="43"/>
  <c r="J34" i="43"/>
  <c r="I34" i="43" s="1"/>
  <c r="F35" i="43"/>
  <c r="I237" i="43"/>
  <c r="F82" i="43"/>
  <c r="J81" i="43"/>
  <c r="I81" i="43" s="1"/>
  <c r="F115" i="43"/>
  <c r="J114" i="43"/>
  <c r="I114" i="43" s="1"/>
  <c r="J238" i="43"/>
  <c r="F239" i="43"/>
  <c r="J13" i="43"/>
  <c r="F14" i="43"/>
  <c r="I12" i="43"/>
  <c r="F12" i="42"/>
  <c r="J11" i="42"/>
  <c r="F63" i="42"/>
  <c r="J62" i="42"/>
  <c r="F242" i="42"/>
  <c r="J241" i="42"/>
  <c r="I241" i="42" s="1"/>
  <c r="F289" i="42"/>
  <c r="J288" i="42"/>
  <c r="I288" i="42" s="1"/>
  <c r="F114" i="42"/>
  <c r="J113" i="42"/>
  <c r="I113" i="42" s="1"/>
  <c r="I33" i="42"/>
  <c r="J167" i="42"/>
  <c r="I167" i="42" s="1"/>
  <c r="F168" i="42"/>
  <c r="F35" i="42"/>
  <c r="J34" i="42"/>
  <c r="I34" i="42" s="1"/>
  <c r="F136" i="42"/>
  <c r="J135" i="42"/>
  <c r="I135" i="42" s="1"/>
  <c r="I80" i="42"/>
  <c r="I134" i="42"/>
  <c r="M38" i="42"/>
  <c r="O38" i="42" s="1"/>
  <c r="I216" i="42"/>
  <c r="J269" i="42"/>
  <c r="F270" i="42"/>
  <c r="F82" i="42"/>
  <c r="J81" i="42"/>
  <c r="I81" i="42" s="1"/>
  <c r="F186" i="42"/>
  <c r="J185" i="42"/>
  <c r="F218" i="42"/>
  <c r="J217" i="42"/>
  <c r="I217" i="42" s="1"/>
  <c r="I10" i="42"/>
  <c r="J116" i="41"/>
  <c r="F117" i="41"/>
  <c r="F218" i="41"/>
  <c r="J217" i="41"/>
  <c r="F289" i="41"/>
  <c r="J288" i="41"/>
  <c r="I288" i="41" s="1"/>
  <c r="M38" i="41"/>
  <c r="O38" i="41" s="1"/>
  <c r="I134" i="41"/>
  <c r="F136" i="41"/>
  <c r="J135" i="41"/>
  <c r="I135" i="41" s="1"/>
  <c r="J11" i="41"/>
  <c r="F12" i="41"/>
  <c r="F35" i="41"/>
  <c r="J34" i="41"/>
  <c r="I34" i="41" s="1"/>
  <c r="I10" i="41"/>
  <c r="I33" i="41"/>
  <c r="F270" i="41"/>
  <c r="J269" i="41"/>
  <c r="I183" i="41"/>
  <c r="I238" i="41"/>
  <c r="M7" i="41"/>
  <c r="F185" i="41"/>
  <c r="J184" i="41"/>
  <c r="I184" i="41" s="1"/>
  <c r="J239" i="41"/>
  <c r="F240" i="41"/>
  <c r="I286" i="40"/>
  <c r="F165" i="40"/>
  <c r="J164" i="40"/>
  <c r="I164" i="40" s="1"/>
  <c r="I33" i="40"/>
  <c r="F80" i="40"/>
  <c r="J79" i="40"/>
  <c r="I132" i="40"/>
  <c r="F35" i="40"/>
  <c r="J34" i="40"/>
  <c r="I34" i="40" s="1"/>
  <c r="I78" i="40"/>
  <c r="J111" i="40"/>
  <c r="I111" i="40" s="1"/>
  <c r="F112" i="40"/>
  <c r="F239" i="40"/>
  <c r="J238" i="40"/>
  <c r="J11" i="40"/>
  <c r="F12" i="40"/>
  <c r="J215" i="40"/>
  <c r="I215" i="40" s="1"/>
  <c r="F216" i="40"/>
  <c r="F288" i="40"/>
  <c r="J287" i="40"/>
  <c r="I287" i="40" s="1"/>
  <c r="F61" i="40"/>
  <c r="J60" i="40"/>
  <c r="I60" i="40" s="1"/>
  <c r="F267" i="40"/>
  <c r="J266" i="40"/>
  <c r="I10" i="40"/>
  <c r="R7" i="40"/>
  <c r="F134" i="40"/>
  <c r="J133" i="40"/>
  <c r="I133" i="40" s="1"/>
  <c r="J237" i="39"/>
  <c r="F238" i="39"/>
  <c r="I130" i="39"/>
  <c r="M38" i="39"/>
  <c r="P38" i="39" s="1"/>
  <c r="R38" i="39" s="1"/>
  <c r="P7" i="39"/>
  <c r="I9" i="39"/>
  <c r="F132" i="39"/>
  <c r="J131" i="39"/>
  <c r="I131" i="39" s="1"/>
  <c r="F112" i="39"/>
  <c r="J111" i="39"/>
  <c r="F11" i="39"/>
  <c r="J10" i="39"/>
  <c r="F287" i="39"/>
  <c r="J286" i="39"/>
  <c r="I286" i="39" s="1"/>
  <c r="F79" i="39"/>
  <c r="J78" i="39"/>
  <c r="I78" i="39" s="1"/>
  <c r="I285" i="39"/>
  <c r="F60" i="39"/>
  <c r="J59" i="39"/>
  <c r="I59" i="39" s="1"/>
  <c r="F267" i="39"/>
  <c r="J266" i="39"/>
  <c r="F215" i="39"/>
  <c r="J214" i="39"/>
  <c r="I58" i="39"/>
  <c r="F163" i="39"/>
  <c r="J162" i="39"/>
  <c r="F183" i="39"/>
  <c r="J182" i="39"/>
  <c r="I182" i="39" s="1"/>
  <c r="I236" i="39"/>
  <c r="M36" i="39"/>
  <c r="P36" i="39" s="1"/>
  <c r="R36" i="39" s="1"/>
  <c r="F34" i="39"/>
  <c r="J33" i="39"/>
  <c r="I286" i="37"/>
  <c r="I236" i="37"/>
  <c r="M35" i="37"/>
  <c r="O35" i="37" s="1"/>
  <c r="I32" i="37"/>
  <c r="J59" i="37"/>
  <c r="I59" i="37" s="1"/>
  <c r="J287" i="37"/>
  <c r="I287" i="37" s="1"/>
  <c r="J237" i="37"/>
  <c r="I237" i="37" s="1"/>
  <c r="J33" i="37"/>
  <c r="I33" i="37" s="1"/>
  <c r="J12" i="37"/>
  <c r="I11" i="37"/>
  <c r="I215" i="37"/>
  <c r="I163" i="37"/>
  <c r="I182" i="37"/>
  <c r="I132" i="37"/>
  <c r="J216" i="37"/>
  <c r="I216" i="37" s="1"/>
  <c r="J164" i="37"/>
  <c r="I164" i="37" s="1"/>
  <c r="J183" i="37"/>
  <c r="I183" i="37" s="1"/>
  <c r="J133" i="37"/>
  <c r="I133" i="37" s="1"/>
  <c r="I77" i="37"/>
  <c r="J114" i="37"/>
  <c r="J268" i="37"/>
  <c r="I268" i="37" s="1"/>
  <c r="J78" i="37"/>
  <c r="I78" i="37" s="1"/>
  <c r="I58" i="37"/>
  <c r="M27" i="37"/>
  <c r="O27" i="37" s="1"/>
  <c r="H171" i="36"/>
  <c r="E171" i="36" s="1"/>
  <c r="J16" i="36"/>
  <c r="F59" i="36"/>
  <c r="J75" i="36"/>
  <c r="I75" i="36" s="1"/>
  <c r="F132" i="36"/>
  <c r="H215" i="36"/>
  <c r="E215" i="36" s="1"/>
  <c r="H38" i="36"/>
  <c r="E38" i="36" s="1"/>
  <c r="H248" i="36"/>
  <c r="E248" i="36" s="1"/>
  <c r="I263" i="36"/>
  <c r="J284" i="36"/>
  <c r="I284" i="36" s="1"/>
  <c r="I58" i="36"/>
  <c r="J11" i="36"/>
  <c r="J15" i="36"/>
  <c r="I30" i="36"/>
  <c r="J56" i="36"/>
  <c r="I56" i="36" s="1"/>
  <c r="J10" i="36"/>
  <c r="J9" i="36"/>
  <c r="J14" i="36"/>
  <c r="F77" i="36"/>
  <c r="J74" i="36"/>
  <c r="H152" i="36"/>
  <c r="J179" i="36"/>
  <c r="F180" i="36"/>
  <c r="H84" i="36"/>
  <c r="J8" i="36"/>
  <c r="J13" i="36"/>
  <c r="F18" i="36"/>
  <c r="H73" i="36"/>
  <c r="J57" i="36"/>
  <c r="I57" i="36" s="1"/>
  <c r="H128" i="36"/>
  <c r="H190" i="36"/>
  <c r="E190" i="36" s="1"/>
  <c r="I234" i="36"/>
  <c r="H281" i="36"/>
  <c r="J12" i="36"/>
  <c r="H18" i="36"/>
  <c r="E18" i="36" s="1"/>
  <c r="H293" i="36"/>
  <c r="E293" i="36" s="1"/>
  <c r="I159" i="36"/>
  <c r="F236" i="36"/>
  <c r="J235" i="36"/>
  <c r="I235" i="36" s="1"/>
  <c r="F265" i="36"/>
  <c r="J264" i="36"/>
  <c r="I264" i="36" s="1"/>
  <c r="F213" i="36" l="1"/>
  <c r="M38" i="36"/>
  <c r="P38" i="36" s="1"/>
  <c r="R38" i="36" s="1"/>
  <c r="J23" i="45"/>
  <c r="F24" i="45"/>
  <c r="F299" i="45"/>
  <c r="J298" i="45"/>
  <c r="I298" i="45" s="1"/>
  <c r="F46" i="45"/>
  <c r="J45" i="45"/>
  <c r="I45" i="45" s="1"/>
  <c r="I90" i="45"/>
  <c r="I91" i="45" s="1"/>
  <c r="J91" i="45"/>
  <c r="F280" i="45"/>
  <c r="J280" i="45" s="1"/>
  <c r="J279" i="45"/>
  <c r="F72" i="45"/>
  <c r="J72" i="45" s="1"/>
  <c r="J71" i="45"/>
  <c r="F251" i="45"/>
  <c r="J250" i="45"/>
  <c r="I250" i="45" s="1"/>
  <c r="F228" i="45"/>
  <c r="J227" i="45"/>
  <c r="I227" i="45" s="1"/>
  <c r="F146" i="45"/>
  <c r="J145" i="45"/>
  <c r="I145" i="45" s="1"/>
  <c r="F124" i="45"/>
  <c r="J123" i="45"/>
  <c r="F196" i="45"/>
  <c r="J195" i="45"/>
  <c r="I195" i="45" s="1"/>
  <c r="F176" i="45"/>
  <c r="J175" i="45"/>
  <c r="I22" i="45"/>
  <c r="M18" i="45"/>
  <c r="P18" i="45" s="1"/>
  <c r="R18" i="45" s="1"/>
  <c r="I44" i="45"/>
  <c r="I144" i="45"/>
  <c r="J125" i="47"/>
  <c r="I125" i="47" s="1"/>
  <c r="F126" i="47"/>
  <c r="J47" i="47"/>
  <c r="F48" i="47"/>
  <c r="F25" i="47"/>
  <c r="J24" i="47"/>
  <c r="F147" i="47"/>
  <c r="J146" i="47"/>
  <c r="F230" i="47"/>
  <c r="J229" i="47"/>
  <c r="I229" i="47" s="1"/>
  <c r="F300" i="47"/>
  <c r="J299" i="47"/>
  <c r="I299" i="47" s="1"/>
  <c r="F253" i="47"/>
  <c r="J252" i="47"/>
  <c r="I72" i="47"/>
  <c r="I73" i="47" s="1"/>
  <c r="J73" i="47"/>
  <c r="I280" i="47"/>
  <c r="I281" i="47" s="1"/>
  <c r="J281" i="47"/>
  <c r="F197" i="47"/>
  <c r="J196" i="47"/>
  <c r="I196" i="47" s="1"/>
  <c r="I23" i="47"/>
  <c r="I145" i="47"/>
  <c r="I251" i="47"/>
  <c r="M24" i="47"/>
  <c r="O24" i="47" s="1"/>
  <c r="F176" i="47"/>
  <c r="J175" i="47"/>
  <c r="M7" i="36"/>
  <c r="P7" i="36" s="1"/>
  <c r="F82" i="41"/>
  <c r="J81" i="41"/>
  <c r="I81" i="41" s="1"/>
  <c r="J166" i="41"/>
  <c r="I166" i="41" s="1"/>
  <c r="F167" i="41"/>
  <c r="H178" i="36"/>
  <c r="J183" i="40"/>
  <c r="I183" i="40" s="1"/>
  <c r="F184" i="40"/>
  <c r="F110" i="36"/>
  <c r="J109" i="36"/>
  <c r="I109" i="36" s="1"/>
  <c r="F63" i="41"/>
  <c r="J62" i="41"/>
  <c r="I62" i="41" s="1"/>
  <c r="F161" i="36"/>
  <c r="J160" i="36"/>
  <c r="I160" i="36" s="1"/>
  <c r="H202" i="36"/>
  <c r="J31" i="36"/>
  <c r="I31" i="36" s="1"/>
  <c r="F32" i="36"/>
  <c r="F168" i="44"/>
  <c r="J167" i="44"/>
  <c r="I167" i="44" s="1"/>
  <c r="J220" i="44"/>
  <c r="I220" i="44" s="1"/>
  <c r="F221" i="44"/>
  <c r="J14" i="44"/>
  <c r="F15" i="44"/>
  <c r="F244" i="44"/>
  <c r="J243" i="44"/>
  <c r="I243" i="44" s="1"/>
  <c r="J62" i="44"/>
  <c r="M28" i="44" s="1"/>
  <c r="O28" i="44" s="1"/>
  <c r="F63" i="44"/>
  <c r="I13" i="44"/>
  <c r="J116" i="44"/>
  <c r="I116" i="44" s="1"/>
  <c r="F117" i="44"/>
  <c r="F189" i="44"/>
  <c r="J188" i="44"/>
  <c r="I188" i="44" s="1"/>
  <c r="J136" i="44"/>
  <c r="I136" i="44" s="1"/>
  <c r="F137" i="44"/>
  <c r="J84" i="44"/>
  <c r="F85" i="44"/>
  <c r="F40" i="44"/>
  <c r="J39" i="44"/>
  <c r="J271" i="44"/>
  <c r="I271" i="44" s="1"/>
  <c r="F272" i="44"/>
  <c r="I219" i="44"/>
  <c r="J290" i="44"/>
  <c r="I290" i="44" s="1"/>
  <c r="F291" i="44"/>
  <c r="F187" i="43"/>
  <c r="J186" i="43"/>
  <c r="I186" i="43" s="1"/>
  <c r="J82" i="43"/>
  <c r="I82" i="43" s="1"/>
  <c r="F83" i="43"/>
  <c r="I267" i="43"/>
  <c r="F15" i="43"/>
  <c r="J14" i="43"/>
  <c r="I286" i="43"/>
  <c r="F269" i="43"/>
  <c r="J268" i="43"/>
  <c r="I268" i="43" s="1"/>
  <c r="I13" i="43"/>
  <c r="F288" i="43"/>
  <c r="J287" i="43"/>
  <c r="I287" i="43" s="1"/>
  <c r="F240" i="43"/>
  <c r="J239" i="43"/>
  <c r="J35" i="43"/>
  <c r="I35" i="43" s="1"/>
  <c r="F36" i="43"/>
  <c r="F218" i="43"/>
  <c r="J217" i="43"/>
  <c r="I217" i="43" s="1"/>
  <c r="I238" i="43"/>
  <c r="M8" i="43"/>
  <c r="F165" i="43"/>
  <c r="J164" i="43"/>
  <c r="I133" i="43"/>
  <c r="F116" i="43"/>
  <c r="J115" i="43"/>
  <c r="I115" i="43" s="1"/>
  <c r="F135" i="43"/>
  <c r="J134" i="43"/>
  <c r="F62" i="43"/>
  <c r="J61" i="43"/>
  <c r="I269" i="42"/>
  <c r="I62" i="42"/>
  <c r="F219" i="42"/>
  <c r="J218" i="42"/>
  <c r="I218" i="42" s="1"/>
  <c r="J63" i="42"/>
  <c r="I63" i="42" s="1"/>
  <c r="F64" i="42"/>
  <c r="I185" i="42"/>
  <c r="M22" i="42"/>
  <c r="O22" i="42" s="1"/>
  <c r="F115" i="42"/>
  <c r="J114" i="42"/>
  <c r="I114" i="42" s="1"/>
  <c r="I11" i="42"/>
  <c r="F187" i="42"/>
  <c r="J186" i="42"/>
  <c r="I186" i="42" s="1"/>
  <c r="F36" i="42"/>
  <c r="J35" i="42"/>
  <c r="J12" i="42"/>
  <c r="F13" i="42"/>
  <c r="F137" i="42"/>
  <c r="J136" i="42"/>
  <c r="I136" i="42" s="1"/>
  <c r="F169" i="42"/>
  <c r="J168" i="42"/>
  <c r="I168" i="42" s="1"/>
  <c r="F290" i="42"/>
  <c r="J289" i="42"/>
  <c r="I289" i="42" s="1"/>
  <c r="J82" i="42"/>
  <c r="F83" i="42"/>
  <c r="F243" i="42"/>
  <c r="J242" i="42"/>
  <c r="I242" i="42" s="1"/>
  <c r="F271" i="42"/>
  <c r="J270" i="42"/>
  <c r="I270" i="42" s="1"/>
  <c r="I11" i="41"/>
  <c r="J185" i="41"/>
  <c r="F186" i="41"/>
  <c r="F290" i="41"/>
  <c r="J289" i="41"/>
  <c r="I289" i="41" s="1"/>
  <c r="J136" i="41"/>
  <c r="I136" i="41" s="1"/>
  <c r="F137" i="41"/>
  <c r="I217" i="41"/>
  <c r="F219" i="41"/>
  <c r="J218" i="41"/>
  <c r="I218" i="41" s="1"/>
  <c r="J240" i="41"/>
  <c r="I240" i="41" s="1"/>
  <c r="F241" i="41"/>
  <c r="O7" i="41"/>
  <c r="F118" i="41"/>
  <c r="J117" i="41"/>
  <c r="I239" i="41"/>
  <c r="M8" i="41"/>
  <c r="O8" i="41" s="1"/>
  <c r="I269" i="41"/>
  <c r="I116" i="41"/>
  <c r="J270" i="41"/>
  <c r="F271" i="41"/>
  <c r="F36" i="41"/>
  <c r="J35" i="41"/>
  <c r="J12" i="41"/>
  <c r="F13" i="41"/>
  <c r="J61" i="40"/>
  <c r="F62" i="40"/>
  <c r="I79" i="40"/>
  <c r="J134" i="40"/>
  <c r="F135" i="40"/>
  <c r="I266" i="40"/>
  <c r="M28" i="40"/>
  <c r="P28" i="40" s="1"/>
  <c r="R28" i="40" s="1"/>
  <c r="I238" i="40"/>
  <c r="M8" i="40"/>
  <c r="J35" i="40"/>
  <c r="I35" i="40" s="1"/>
  <c r="F36" i="40"/>
  <c r="J80" i="40"/>
  <c r="I80" i="40" s="1"/>
  <c r="F81" i="40"/>
  <c r="J267" i="40"/>
  <c r="F268" i="40"/>
  <c r="J288" i="40"/>
  <c r="F289" i="40"/>
  <c r="F13" i="40"/>
  <c r="J12" i="40"/>
  <c r="F240" i="40"/>
  <c r="J239" i="40"/>
  <c r="J165" i="40"/>
  <c r="F166" i="40"/>
  <c r="F217" i="40"/>
  <c r="J216" i="40"/>
  <c r="I216" i="40" s="1"/>
  <c r="I11" i="40"/>
  <c r="F113" i="40"/>
  <c r="J112" i="40"/>
  <c r="I112" i="40" s="1"/>
  <c r="M28" i="39"/>
  <c r="P28" i="39" s="1"/>
  <c r="R28" i="39" s="1"/>
  <c r="F164" i="39"/>
  <c r="J163" i="39"/>
  <c r="I163" i="39" s="1"/>
  <c r="F268" i="39"/>
  <c r="J267" i="39"/>
  <c r="I267" i="39" s="1"/>
  <c r="F288" i="39"/>
  <c r="J287" i="39"/>
  <c r="J132" i="39"/>
  <c r="I132" i="39" s="1"/>
  <c r="F133" i="39"/>
  <c r="I10" i="39"/>
  <c r="F61" i="39"/>
  <c r="J60" i="39"/>
  <c r="F12" i="39"/>
  <c r="J11" i="39"/>
  <c r="F239" i="39"/>
  <c r="J238" i="39"/>
  <c r="I214" i="39"/>
  <c r="R7" i="39"/>
  <c r="I237" i="39"/>
  <c r="F184" i="39"/>
  <c r="J183" i="39"/>
  <c r="I33" i="39"/>
  <c r="F216" i="39"/>
  <c r="J215" i="39"/>
  <c r="I215" i="39" s="1"/>
  <c r="F80" i="39"/>
  <c r="J79" i="39"/>
  <c r="I111" i="39"/>
  <c r="F35" i="39"/>
  <c r="J34" i="39"/>
  <c r="I34" i="39" s="1"/>
  <c r="I162" i="39"/>
  <c r="I266" i="39"/>
  <c r="F113" i="39"/>
  <c r="J112" i="39"/>
  <c r="I112" i="39" s="1"/>
  <c r="J34" i="37"/>
  <c r="I34" i="37" s="1"/>
  <c r="J238" i="37"/>
  <c r="J79" i="37"/>
  <c r="J269" i="37"/>
  <c r="J288" i="37"/>
  <c r="I288" i="37" s="1"/>
  <c r="J217" i="37"/>
  <c r="I217" i="37" s="1"/>
  <c r="J134" i="37"/>
  <c r="J184" i="37"/>
  <c r="I184" i="37" s="1"/>
  <c r="J13" i="37"/>
  <c r="I114" i="37"/>
  <c r="J115" i="37"/>
  <c r="I115" i="37" s="1"/>
  <c r="J165" i="37"/>
  <c r="I165" i="37" s="1"/>
  <c r="I12" i="37"/>
  <c r="J60" i="37"/>
  <c r="J265" i="36"/>
  <c r="F266" i="36"/>
  <c r="I12" i="36"/>
  <c r="I8" i="36"/>
  <c r="I15" i="36"/>
  <c r="H259" i="36"/>
  <c r="M31" i="36"/>
  <c r="P31" i="36" s="1"/>
  <c r="R31" i="36" s="1"/>
  <c r="R7" i="36"/>
  <c r="H91" i="36"/>
  <c r="E84" i="36"/>
  <c r="I74" i="36"/>
  <c r="I10" i="36"/>
  <c r="I11" i="36"/>
  <c r="I16" i="36"/>
  <c r="F237" i="36"/>
  <c r="J236" i="36"/>
  <c r="H29" i="36"/>
  <c r="J77" i="36"/>
  <c r="I77" i="36" s="1"/>
  <c r="F78" i="36"/>
  <c r="H233" i="36"/>
  <c r="F181" i="36"/>
  <c r="J180" i="36"/>
  <c r="I180" i="36" s="1"/>
  <c r="I14" i="36"/>
  <c r="F286" i="36"/>
  <c r="J285" i="36"/>
  <c r="F133" i="36"/>
  <c r="J132" i="36"/>
  <c r="H51" i="36"/>
  <c r="H305" i="36"/>
  <c r="F19" i="36"/>
  <c r="J18" i="36"/>
  <c r="I179" i="36"/>
  <c r="I9" i="36"/>
  <c r="I13" i="36"/>
  <c r="J59" i="36"/>
  <c r="I59" i="36" s="1"/>
  <c r="F60" i="36"/>
  <c r="J213" i="36" l="1"/>
  <c r="I213" i="36" s="1"/>
  <c r="F214" i="36"/>
  <c r="F177" i="45"/>
  <c r="J177" i="45" s="1"/>
  <c r="J176" i="45"/>
  <c r="I176" i="45" s="1"/>
  <c r="F197" i="45"/>
  <c r="J196" i="45"/>
  <c r="I196" i="45" s="1"/>
  <c r="F125" i="45"/>
  <c r="J124" i="45"/>
  <c r="I124" i="45" s="1"/>
  <c r="F147" i="45"/>
  <c r="J146" i="45"/>
  <c r="F229" i="45"/>
  <c r="J228" i="45"/>
  <c r="I228" i="45" s="1"/>
  <c r="F252" i="45"/>
  <c r="J251" i="45"/>
  <c r="I72" i="45"/>
  <c r="I73" i="45" s="1"/>
  <c r="J73" i="45"/>
  <c r="I280" i="45"/>
  <c r="I281" i="45" s="1"/>
  <c r="J281" i="45"/>
  <c r="F47" i="45"/>
  <c r="J46" i="45"/>
  <c r="I46" i="45" s="1"/>
  <c r="F300" i="45"/>
  <c r="J299" i="45"/>
  <c r="I299" i="45" s="1"/>
  <c r="I23" i="45"/>
  <c r="I175" i="45"/>
  <c r="I123" i="45"/>
  <c r="F25" i="45"/>
  <c r="J24" i="45"/>
  <c r="J176" i="47"/>
  <c r="I176" i="47" s="1"/>
  <c r="F177" i="47"/>
  <c r="J177" i="47" s="1"/>
  <c r="F198" i="47"/>
  <c r="J197" i="47"/>
  <c r="I197" i="47" s="1"/>
  <c r="F254" i="47"/>
  <c r="J253" i="47"/>
  <c r="F301" i="47"/>
  <c r="J300" i="47"/>
  <c r="I300" i="47" s="1"/>
  <c r="F231" i="47"/>
  <c r="J230" i="47"/>
  <c r="I230" i="47" s="1"/>
  <c r="F148" i="47"/>
  <c r="J147" i="47"/>
  <c r="F26" i="47"/>
  <c r="J25" i="47"/>
  <c r="I175" i="47"/>
  <c r="I252" i="47"/>
  <c r="M21" i="47"/>
  <c r="O21" i="47" s="1"/>
  <c r="I146" i="47"/>
  <c r="I24" i="47"/>
  <c r="F49" i="47"/>
  <c r="J49" i="47" s="1"/>
  <c r="J48" i="47"/>
  <c r="I48" i="47" s="1"/>
  <c r="F127" i="47"/>
  <c r="J127" i="47" s="1"/>
  <c r="J126" i="47"/>
  <c r="F185" i="40"/>
  <c r="J184" i="40"/>
  <c r="I184" i="40" s="1"/>
  <c r="F162" i="36"/>
  <c r="J161" i="36"/>
  <c r="I161" i="36" s="1"/>
  <c r="F168" i="41"/>
  <c r="J167" i="41"/>
  <c r="I167" i="41" s="1"/>
  <c r="J63" i="41"/>
  <c r="I63" i="41" s="1"/>
  <c r="F64" i="41"/>
  <c r="J32" i="36"/>
  <c r="I32" i="36" s="1"/>
  <c r="F33" i="36"/>
  <c r="F111" i="36"/>
  <c r="J110" i="36"/>
  <c r="I110" i="36" s="1"/>
  <c r="J82" i="41"/>
  <c r="I82" i="41" s="1"/>
  <c r="F83" i="41"/>
  <c r="F169" i="44"/>
  <c r="J168" i="44"/>
  <c r="I168" i="44" s="1"/>
  <c r="J291" i="44"/>
  <c r="I291" i="44" s="1"/>
  <c r="F292" i="44"/>
  <c r="J189" i="44"/>
  <c r="F190" i="44"/>
  <c r="F118" i="44"/>
  <c r="J117" i="44"/>
  <c r="J244" i="44"/>
  <c r="I244" i="44" s="1"/>
  <c r="F245" i="44"/>
  <c r="F16" i="44"/>
  <c r="J15" i="44"/>
  <c r="F86" i="44"/>
  <c r="J85" i="44"/>
  <c r="I85" i="44" s="1"/>
  <c r="I14" i="44"/>
  <c r="F273" i="44"/>
  <c r="J272" i="44"/>
  <c r="I272" i="44" s="1"/>
  <c r="I84" i="44"/>
  <c r="J137" i="44"/>
  <c r="I137" i="44" s="1"/>
  <c r="F138" i="44"/>
  <c r="J221" i="44"/>
  <c r="I221" i="44" s="1"/>
  <c r="F222" i="44"/>
  <c r="I39" i="44"/>
  <c r="J63" i="44"/>
  <c r="F64" i="44"/>
  <c r="F41" i="44"/>
  <c r="J40" i="44"/>
  <c r="I62" i="44"/>
  <c r="F188" i="43"/>
  <c r="J187" i="43"/>
  <c r="I187" i="43" s="1"/>
  <c r="F117" i="43"/>
  <c r="J116" i="43"/>
  <c r="I116" i="43" s="1"/>
  <c r="J165" i="43"/>
  <c r="I165" i="43" s="1"/>
  <c r="F166" i="43"/>
  <c r="I239" i="43"/>
  <c r="M9" i="43"/>
  <c r="P9" i="43" s="1"/>
  <c r="R9" i="43" s="1"/>
  <c r="F241" i="43"/>
  <c r="J240" i="43"/>
  <c r="I240" i="43" s="1"/>
  <c r="P8" i="43"/>
  <c r="I14" i="43"/>
  <c r="F289" i="43"/>
  <c r="J288" i="43"/>
  <c r="F16" i="43"/>
  <c r="J15" i="43"/>
  <c r="M39" i="43"/>
  <c r="P39" i="43" s="1"/>
  <c r="R39" i="43" s="1"/>
  <c r="I134" i="43"/>
  <c r="F136" i="43"/>
  <c r="J135" i="43"/>
  <c r="I135" i="43" s="1"/>
  <c r="J218" i="43"/>
  <c r="F219" i="43"/>
  <c r="I61" i="43"/>
  <c r="J36" i="43"/>
  <c r="F37" i="43"/>
  <c r="J83" i="43"/>
  <c r="F84" i="43"/>
  <c r="F63" i="43"/>
  <c r="J62" i="43"/>
  <c r="I164" i="43"/>
  <c r="F270" i="43"/>
  <c r="J269" i="43"/>
  <c r="J243" i="42"/>
  <c r="I243" i="42" s="1"/>
  <c r="F244" i="42"/>
  <c r="F84" i="42"/>
  <c r="J83" i="42"/>
  <c r="F138" i="42"/>
  <c r="J137" i="42"/>
  <c r="I137" i="42" s="1"/>
  <c r="I82" i="42"/>
  <c r="I12" i="42"/>
  <c r="J219" i="42"/>
  <c r="I219" i="42" s="1"/>
  <c r="F220" i="42"/>
  <c r="J13" i="42"/>
  <c r="F14" i="42"/>
  <c r="F272" i="42"/>
  <c r="J271" i="42"/>
  <c r="I271" i="42" s="1"/>
  <c r="J290" i="42"/>
  <c r="I290" i="42" s="1"/>
  <c r="F291" i="42"/>
  <c r="I35" i="42"/>
  <c r="J115" i="42"/>
  <c r="I115" i="42" s="1"/>
  <c r="F116" i="42"/>
  <c r="J36" i="42"/>
  <c r="F37" i="42"/>
  <c r="F170" i="42"/>
  <c r="J169" i="42"/>
  <c r="I169" i="42" s="1"/>
  <c r="F188" i="42"/>
  <c r="J187" i="42"/>
  <c r="I187" i="42" s="1"/>
  <c r="M28" i="42"/>
  <c r="O28" i="42" s="1"/>
  <c r="F65" i="42"/>
  <c r="J64" i="42"/>
  <c r="I35" i="41"/>
  <c r="J36" i="41"/>
  <c r="F37" i="41"/>
  <c r="J271" i="41"/>
  <c r="F272" i="41"/>
  <c r="F242" i="41"/>
  <c r="J241" i="41"/>
  <c r="I241" i="41" s="1"/>
  <c r="J13" i="41"/>
  <c r="F14" i="41"/>
  <c r="J186" i="41"/>
  <c r="I186" i="41" s="1"/>
  <c r="F187" i="41"/>
  <c r="J290" i="41"/>
  <c r="I290" i="41" s="1"/>
  <c r="F291" i="41"/>
  <c r="I12" i="41"/>
  <c r="F119" i="41"/>
  <c r="J118" i="41"/>
  <c r="J219" i="41"/>
  <c r="I219" i="41" s="1"/>
  <c r="F220" i="41"/>
  <c r="I185" i="41"/>
  <c r="M22" i="41"/>
  <c r="O22" i="41" s="1"/>
  <c r="I270" i="41"/>
  <c r="M28" i="41"/>
  <c r="O28" i="41" s="1"/>
  <c r="F138" i="41"/>
  <c r="J137" i="41"/>
  <c r="I137" i="41" s="1"/>
  <c r="F167" i="40"/>
  <c r="J166" i="40"/>
  <c r="I166" i="40" s="1"/>
  <c r="F37" i="40"/>
  <c r="J36" i="40"/>
  <c r="P8" i="40"/>
  <c r="I165" i="40"/>
  <c r="J240" i="40"/>
  <c r="I240" i="40" s="1"/>
  <c r="F241" i="40"/>
  <c r="I288" i="40"/>
  <c r="F136" i="40"/>
  <c r="J135" i="40"/>
  <c r="I135" i="40" s="1"/>
  <c r="F63" i="40"/>
  <c r="J62" i="40"/>
  <c r="F290" i="40"/>
  <c r="J289" i="40"/>
  <c r="J217" i="40"/>
  <c r="F218" i="40"/>
  <c r="I12" i="40"/>
  <c r="F269" i="40"/>
  <c r="J268" i="40"/>
  <c r="I268" i="40" s="1"/>
  <c r="F82" i="40"/>
  <c r="J81" i="40"/>
  <c r="I81" i="40" s="1"/>
  <c r="I134" i="40"/>
  <c r="M39" i="40"/>
  <c r="P39" i="40" s="1"/>
  <c r="R39" i="40" s="1"/>
  <c r="I61" i="40"/>
  <c r="I239" i="40"/>
  <c r="M9" i="40"/>
  <c r="P9" i="40" s="1"/>
  <c r="R9" i="40" s="1"/>
  <c r="J113" i="40"/>
  <c r="I113" i="40" s="1"/>
  <c r="F114" i="40"/>
  <c r="F14" i="40"/>
  <c r="J13" i="40"/>
  <c r="I267" i="40"/>
  <c r="I60" i="39"/>
  <c r="I287" i="39"/>
  <c r="F36" i="39"/>
  <c r="J35" i="39"/>
  <c r="I35" i="39" s="1"/>
  <c r="J61" i="39"/>
  <c r="I61" i="39" s="1"/>
  <c r="F62" i="39"/>
  <c r="F289" i="39"/>
  <c r="J288" i="39"/>
  <c r="I288" i="39" s="1"/>
  <c r="F114" i="39"/>
  <c r="J113" i="39"/>
  <c r="I113" i="39" s="1"/>
  <c r="F185" i="39"/>
  <c r="J184" i="39"/>
  <c r="I184" i="39" s="1"/>
  <c r="I238" i="39"/>
  <c r="M8" i="39"/>
  <c r="J268" i="39"/>
  <c r="I268" i="39" s="1"/>
  <c r="F269" i="39"/>
  <c r="I183" i="39"/>
  <c r="I79" i="39"/>
  <c r="F240" i="39"/>
  <c r="J239" i="39"/>
  <c r="J80" i="39"/>
  <c r="I80" i="39" s="1"/>
  <c r="F81" i="39"/>
  <c r="I11" i="39"/>
  <c r="F165" i="39"/>
  <c r="J164" i="39"/>
  <c r="F13" i="39"/>
  <c r="J12" i="39"/>
  <c r="F134" i="39"/>
  <c r="J133" i="39"/>
  <c r="F217" i="39"/>
  <c r="J216" i="39"/>
  <c r="I216" i="39" s="1"/>
  <c r="I79" i="37"/>
  <c r="J80" i="37"/>
  <c r="I80" i="37" s="1"/>
  <c r="J218" i="37"/>
  <c r="I218" i="37" s="1"/>
  <c r="I13" i="37"/>
  <c r="J185" i="37"/>
  <c r="J289" i="37"/>
  <c r="J35" i="37"/>
  <c r="J239" i="37"/>
  <c r="J14" i="37"/>
  <c r="J166" i="37"/>
  <c r="I60" i="37"/>
  <c r="J135" i="37"/>
  <c r="I135" i="37" s="1"/>
  <c r="J270" i="37"/>
  <c r="I270" i="37" s="1"/>
  <c r="I238" i="37"/>
  <c r="M7" i="37"/>
  <c r="J116" i="37"/>
  <c r="I116" i="37" s="1"/>
  <c r="J61" i="37"/>
  <c r="I61" i="37" s="1"/>
  <c r="I134" i="37"/>
  <c r="M38" i="37"/>
  <c r="O38" i="37" s="1"/>
  <c r="I269" i="37"/>
  <c r="I265" i="36"/>
  <c r="F61" i="36"/>
  <c r="J60" i="36"/>
  <c r="J237" i="36"/>
  <c r="F238" i="36"/>
  <c r="F182" i="36"/>
  <c r="J181" i="36"/>
  <c r="I132" i="36"/>
  <c r="I18" i="36"/>
  <c r="F134" i="36"/>
  <c r="J133" i="36"/>
  <c r="I133" i="36" s="1"/>
  <c r="F20" i="36"/>
  <c r="J19" i="36"/>
  <c r="I285" i="36"/>
  <c r="F287" i="36"/>
  <c r="J286" i="36"/>
  <c r="I286" i="36" s="1"/>
  <c r="F79" i="36"/>
  <c r="J78" i="36"/>
  <c r="I78" i="36" s="1"/>
  <c r="F267" i="36"/>
  <c r="J266" i="36"/>
  <c r="I236" i="36"/>
  <c r="M36" i="36"/>
  <c r="P36" i="36" s="1"/>
  <c r="R36" i="36" s="1"/>
  <c r="F215" i="36" l="1"/>
  <c r="J214" i="36"/>
  <c r="I214" i="36" s="1"/>
  <c r="J25" i="45"/>
  <c r="F26" i="45"/>
  <c r="F301" i="45"/>
  <c r="J300" i="45"/>
  <c r="I300" i="45" s="1"/>
  <c r="J47" i="45"/>
  <c r="I47" i="45" s="1"/>
  <c r="F48" i="45"/>
  <c r="F253" i="45"/>
  <c r="J252" i="45"/>
  <c r="F230" i="45"/>
  <c r="J229" i="45"/>
  <c r="I229" i="45" s="1"/>
  <c r="F148" i="45"/>
  <c r="J147" i="45"/>
  <c r="F126" i="45"/>
  <c r="J125" i="45"/>
  <c r="I125" i="45" s="1"/>
  <c r="F198" i="45"/>
  <c r="J197" i="45"/>
  <c r="I197" i="45" s="1"/>
  <c r="I177" i="45"/>
  <c r="I178" i="45" s="1"/>
  <c r="J178" i="45"/>
  <c r="I24" i="45"/>
  <c r="I251" i="45"/>
  <c r="M25" i="45"/>
  <c r="P25" i="45" s="1"/>
  <c r="R25" i="45" s="1"/>
  <c r="I146" i="45"/>
  <c r="I147" i="47"/>
  <c r="M18" i="47"/>
  <c r="O18" i="47" s="1"/>
  <c r="I253" i="47"/>
  <c r="M9" i="47"/>
  <c r="I177" i="47"/>
  <c r="I178" i="47" s="1"/>
  <c r="J178" i="47"/>
  <c r="I127" i="47"/>
  <c r="I128" i="47" s="1"/>
  <c r="J128" i="47"/>
  <c r="I49" i="47"/>
  <c r="I50" i="47" s="1"/>
  <c r="M26" i="47"/>
  <c r="O26" i="47" s="1"/>
  <c r="J50" i="47"/>
  <c r="F27" i="47"/>
  <c r="J27" i="47" s="1"/>
  <c r="J26" i="47"/>
  <c r="F149" i="47"/>
  <c r="J148" i="47"/>
  <c r="F232" i="47"/>
  <c r="J232" i="47" s="1"/>
  <c r="J231" i="47"/>
  <c r="F302" i="47"/>
  <c r="J301" i="47"/>
  <c r="F255" i="47"/>
  <c r="J254" i="47"/>
  <c r="F199" i="47"/>
  <c r="J198" i="47"/>
  <c r="J111" i="36"/>
  <c r="I111" i="36" s="1"/>
  <c r="F112" i="36"/>
  <c r="J33" i="36"/>
  <c r="I33" i="36" s="1"/>
  <c r="F34" i="36"/>
  <c r="F169" i="41"/>
  <c r="J168" i="41"/>
  <c r="I168" i="41" s="1"/>
  <c r="J162" i="36"/>
  <c r="I162" i="36" s="1"/>
  <c r="F163" i="36"/>
  <c r="F65" i="41"/>
  <c r="J64" i="41"/>
  <c r="I64" i="41" s="1"/>
  <c r="F84" i="41"/>
  <c r="J83" i="41"/>
  <c r="J185" i="40"/>
  <c r="F186" i="40"/>
  <c r="J169" i="44"/>
  <c r="I169" i="44" s="1"/>
  <c r="F170" i="44"/>
  <c r="J222" i="44"/>
  <c r="F223" i="44"/>
  <c r="J118" i="44"/>
  <c r="I118" i="44" s="1"/>
  <c r="F119" i="44"/>
  <c r="I40" i="44"/>
  <c r="J138" i="44"/>
  <c r="F139" i="44"/>
  <c r="F191" i="44"/>
  <c r="J190" i="44"/>
  <c r="I190" i="44" s="1"/>
  <c r="J41" i="44"/>
  <c r="F42" i="44"/>
  <c r="F87" i="44"/>
  <c r="J86" i="44"/>
  <c r="I86" i="44" s="1"/>
  <c r="F65" i="44"/>
  <c r="J64" i="44"/>
  <c r="M29" i="44" s="1"/>
  <c r="O29" i="44" s="1"/>
  <c r="I15" i="44"/>
  <c r="I63" i="44"/>
  <c r="F17" i="44"/>
  <c r="J16" i="44"/>
  <c r="J245" i="44"/>
  <c r="I245" i="44" s="1"/>
  <c r="F246" i="44"/>
  <c r="J292" i="44"/>
  <c r="F293" i="44"/>
  <c r="J273" i="44"/>
  <c r="F274" i="44"/>
  <c r="J188" i="43"/>
  <c r="I188" i="43" s="1"/>
  <c r="F189" i="43"/>
  <c r="I62" i="43"/>
  <c r="J219" i="43"/>
  <c r="I219" i="43" s="1"/>
  <c r="F220" i="43"/>
  <c r="I15" i="43"/>
  <c r="R8" i="43"/>
  <c r="F64" i="43"/>
  <c r="J63" i="43"/>
  <c r="I218" i="43"/>
  <c r="F17" i="43"/>
  <c r="J16" i="43"/>
  <c r="F85" i="43"/>
  <c r="J84" i="43"/>
  <c r="J289" i="43"/>
  <c r="I289" i="43" s="1"/>
  <c r="F290" i="43"/>
  <c r="J166" i="43"/>
  <c r="I166" i="43" s="1"/>
  <c r="F167" i="43"/>
  <c r="I288" i="43"/>
  <c r="M23" i="43"/>
  <c r="P23" i="43" s="1"/>
  <c r="R23" i="43" s="1"/>
  <c r="I269" i="43"/>
  <c r="J37" i="43"/>
  <c r="F38" i="43"/>
  <c r="J136" i="43"/>
  <c r="I136" i="43" s="1"/>
  <c r="F137" i="43"/>
  <c r="F242" i="43"/>
  <c r="J241" i="43"/>
  <c r="J270" i="43"/>
  <c r="I270" i="43" s="1"/>
  <c r="F271" i="43"/>
  <c r="I36" i="43"/>
  <c r="F118" i="43"/>
  <c r="J117" i="43"/>
  <c r="J37" i="42"/>
  <c r="I37" i="42" s="1"/>
  <c r="F38" i="42"/>
  <c r="F273" i="42"/>
  <c r="J272" i="42"/>
  <c r="I272" i="42" s="1"/>
  <c r="F117" i="42"/>
  <c r="J116" i="42"/>
  <c r="J14" i="42"/>
  <c r="F15" i="42"/>
  <c r="F189" i="42"/>
  <c r="J188" i="42"/>
  <c r="I188" i="42" s="1"/>
  <c r="I13" i="42"/>
  <c r="F139" i="42"/>
  <c r="J138" i="42"/>
  <c r="F221" i="42"/>
  <c r="J220" i="42"/>
  <c r="I220" i="42" s="1"/>
  <c r="J84" i="42"/>
  <c r="F85" i="42"/>
  <c r="I64" i="42"/>
  <c r="J65" i="42"/>
  <c r="F66" i="42"/>
  <c r="F171" i="42"/>
  <c r="J170" i="42"/>
  <c r="F292" i="42"/>
  <c r="J291" i="42"/>
  <c r="I291" i="42" s="1"/>
  <c r="F245" i="42"/>
  <c r="J244" i="42"/>
  <c r="I244" i="42" s="1"/>
  <c r="F292" i="41"/>
  <c r="J291" i="41"/>
  <c r="I291" i="41" s="1"/>
  <c r="J37" i="41"/>
  <c r="I37" i="41" s="1"/>
  <c r="F38" i="41"/>
  <c r="J138" i="41"/>
  <c r="F139" i="41"/>
  <c r="F243" i="41"/>
  <c r="J242" i="41"/>
  <c r="J220" i="41"/>
  <c r="I220" i="41" s="1"/>
  <c r="F221" i="41"/>
  <c r="J187" i="41"/>
  <c r="I187" i="41" s="1"/>
  <c r="F188" i="41"/>
  <c r="F273" i="41"/>
  <c r="J272" i="41"/>
  <c r="I271" i="41"/>
  <c r="I118" i="41"/>
  <c r="F15" i="41"/>
  <c r="J14" i="41"/>
  <c r="J119" i="41"/>
  <c r="I119" i="41" s="1"/>
  <c r="F120" i="41"/>
  <c r="I13" i="41"/>
  <c r="F219" i="40"/>
  <c r="J218" i="40"/>
  <c r="I218" i="40" s="1"/>
  <c r="I62" i="40"/>
  <c r="R8" i="40"/>
  <c r="J167" i="40"/>
  <c r="I167" i="40" s="1"/>
  <c r="F168" i="40"/>
  <c r="F115" i="40"/>
  <c r="J114" i="40"/>
  <c r="I114" i="40" s="1"/>
  <c r="J82" i="40"/>
  <c r="I82" i="40" s="1"/>
  <c r="F83" i="40"/>
  <c r="I217" i="40"/>
  <c r="J63" i="40"/>
  <c r="I63" i="40" s="1"/>
  <c r="F64" i="40"/>
  <c r="I36" i="40"/>
  <c r="I289" i="40"/>
  <c r="J37" i="40"/>
  <c r="F38" i="40"/>
  <c r="I13" i="40"/>
  <c r="J14" i="40"/>
  <c r="F15" i="40"/>
  <c r="J269" i="40"/>
  <c r="F270" i="40"/>
  <c r="J290" i="40"/>
  <c r="I290" i="40" s="1"/>
  <c r="F291" i="40"/>
  <c r="J136" i="40"/>
  <c r="I136" i="40" s="1"/>
  <c r="F137" i="40"/>
  <c r="F242" i="40"/>
  <c r="J241" i="40"/>
  <c r="I241" i="40" s="1"/>
  <c r="I239" i="39"/>
  <c r="M9" i="39"/>
  <c r="P9" i="39" s="1"/>
  <c r="R9" i="39" s="1"/>
  <c r="J185" i="39"/>
  <c r="F186" i="39"/>
  <c r="J165" i="39"/>
  <c r="I165" i="39" s="1"/>
  <c r="F166" i="39"/>
  <c r="J240" i="39"/>
  <c r="I240" i="39" s="1"/>
  <c r="F241" i="39"/>
  <c r="F37" i="39"/>
  <c r="J36" i="39"/>
  <c r="F218" i="39"/>
  <c r="J217" i="39"/>
  <c r="I217" i="39" s="1"/>
  <c r="F270" i="39"/>
  <c r="J269" i="39"/>
  <c r="I269" i="39" s="1"/>
  <c r="I133" i="39"/>
  <c r="F115" i="39"/>
  <c r="J114" i="39"/>
  <c r="I114" i="39" s="1"/>
  <c r="F135" i="39"/>
  <c r="J134" i="39"/>
  <c r="F82" i="39"/>
  <c r="J81" i="39"/>
  <c r="I81" i="39" s="1"/>
  <c r="P8" i="39"/>
  <c r="F290" i="39"/>
  <c r="J289" i="39"/>
  <c r="I289" i="39" s="1"/>
  <c r="I164" i="39"/>
  <c r="I12" i="39"/>
  <c r="F63" i="39"/>
  <c r="J62" i="39"/>
  <c r="F14" i="39"/>
  <c r="J13" i="39"/>
  <c r="J36" i="37"/>
  <c r="I166" i="37"/>
  <c r="J15" i="37"/>
  <c r="I289" i="37"/>
  <c r="J219" i="37"/>
  <c r="I219" i="37" s="1"/>
  <c r="J290" i="37"/>
  <c r="I290" i="37" s="1"/>
  <c r="I14" i="37"/>
  <c r="J271" i="37"/>
  <c r="I271" i="37" s="1"/>
  <c r="J136" i="37"/>
  <c r="I136" i="37" s="1"/>
  <c r="I239" i="37"/>
  <c r="M8" i="37"/>
  <c r="O8" i="37" s="1"/>
  <c r="I185" i="37"/>
  <c r="M22" i="37"/>
  <c r="O22" i="37" s="1"/>
  <c r="J81" i="37"/>
  <c r="I81" i="37" s="1"/>
  <c r="O7" i="37"/>
  <c r="I35" i="37"/>
  <c r="J117" i="37"/>
  <c r="J240" i="37"/>
  <c r="I240" i="37" s="1"/>
  <c r="J186" i="37"/>
  <c r="I186" i="37" s="1"/>
  <c r="J167" i="37"/>
  <c r="I167" i="37" s="1"/>
  <c r="J62" i="37"/>
  <c r="J134" i="36"/>
  <c r="F135" i="36"/>
  <c r="I181" i="36"/>
  <c r="J182" i="36"/>
  <c r="I182" i="36" s="1"/>
  <c r="F183" i="36"/>
  <c r="I19" i="36"/>
  <c r="F21" i="36"/>
  <c r="J20" i="36"/>
  <c r="I60" i="36"/>
  <c r="F80" i="36"/>
  <c r="J79" i="36"/>
  <c r="J61" i="36"/>
  <c r="I61" i="36" s="1"/>
  <c r="F62" i="36"/>
  <c r="I266" i="36"/>
  <c r="M28" i="36"/>
  <c r="P28" i="36" s="1"/>
  <c r="R28" i="36" s="1"/>
  <c r="J238" i="36"/>
  <c r="F239" i="36"/>
  <c r="F268" i="36"/>
  <c r="J267" i="36"/>
  <c r="I267" i="36" s="1"/>
  <c r="J287" i="36"/>
  <c r="F288" i="36"/>
  <c r="I237" i="36"/>
  <c r="J215" i="36" l="1"/>
  <c r="I215" i="36" s="1"/>
  <c r="F216" i="36"/>
  <c r="F199" i="45"/>
  <c r="J198" i="45"/>
  <c r="F127" i="45"/>
  <c r="J127" i="45" s="1"/>
  <c r="J126" i="45"/>
  <c r="F149" i="45"/>
  <c r="J148" i="45"/>
  <c r="F231" i="45"/>
  <c r="J230" i="45"/>
  <c r="I230" i="45" s="1"/>
  <c r="F254" i="45"/>
  <c r="J253" i="45"/>
  <c r="F302" i="45"/>
  <c r="J301" i="45"/>
  <c r="I25" i="45"/>
  <c r="I147" i="45"/>
  <c r="M19" i="45"/>
  <c r="P19" i="45" s="1"/>
  <c r="R19" i="45" s="1"/>
  <c r="I252" i="45"/>
  <c r="M22" i="45"/>
  <c r="P22" i="45" s="1"/>
  <c r="R22" i="45" s="1"/>
  <c r="F49" i="45"/>
  <c r="J48" i="45"/>
  <c r="J26" i="45"/>
  <c r="F27" i="45"/>
  <c r="F200" i="47"/>
  <c r="J199" i="47"/>
  <c r="I199" i="47" s="1"/>
  <c r="F256" i="47"/>
  <c r="J255" i="47"/>
  <c r="F303" i="47"/>
  <c r="J302" i="47"/>
  <c r="I302" i="47" s="1"/>
  <c r="I232" i="47"/>
  <c r="I233" i="47" s="1"/>
  <c r="J233" i="47"/>
  <c r="F150" i="47"/>
  <c r="J149" i="47"/>
  <c r="I27" i="47"/>
  <c r="J28" i="47"/>
  <c r="I254" i="47"/>
  <c r="M13" i="47"/>
  <c r="O13" i="47" s="1"/>
  <c r="I148" i="47"/>
  <c r="M14" i="47"/>
  <c r="O14" i="47" s="1"/>
  <c r="I26" i="47"/>
  <c r="O9" i="47"/>
  <c r="I185" i="40"/>
  <c r="M23" i="40"/>
  <c r="P23" i="40" s="1"/>
  <c r="R23" i="40" s="1"/>
  <c r="J84" i="41"/>
  <c r="I84" i="41" s="1"/>
  <c r="F85" i="41"/>
  <c r="J169" i="41"/>
  <c r="I169" i="41" s="1"/>
  <c r="F170" i="41"/>
  <c r="J186" i="40"/>
  <c r="I186" i="40" s="1"/>
  <c r="F187" i="40"/>
  <c r="J34" i="36"/>
  <c r="I34" i="36" s="1"/>
  <c r="F35" i="36"/>
  <c r="F66" i="41"/>
  <c r="J65" i="41"/>
  <c r="J163" i="36"/>
  <c r="I163" i="36" s="1"/>
  <c r="F164" i="36"/>
  <c r="F113" i="36"/>
  <c r="J112" i="36"/>
  <c r="I112" i="36" s="1"/>
  <c r="M29" i="42"/>
  <c r="O29" i="42" s="1"/>
  <c r="J170" i="44"/>
  <c r="F171" i="44"/>
  <c r="I64" i="44"/>
  <c r="F140" i="44"/>
  <c r="J139" i="44"/>
  <c r="I139" i="44" s="1"/>
  <c r="J17" i="44"/>
  <c r="F18" i="44"/>
  <c r="J65" i="44"/>
  <c r="F66" i="44"/>
  <c r="F275" i="44"/>
  <c r="J274" i="44"/>
  <c r="I274" i="44" s="1"/>
  <c r="J87" i="44"/>
  <c r="I87" i="44" s="1"/>
  <c r="F88" i="44"/>
  <c r="F294" i="44"/>
  <c r="J293" i="44"/>
  <c r="I293" i="44" s="1"/>
  <c r="J42" i="44"/>
  <c r="F43" i="44"/>
  <c r="J119" i="44"/>
  <c r="I119" i="44" s="1"/>
  <c r="F120" i="44"/>
  <c r="I41" i="44"/>
  <c r="F247" i="44"/>
  <c r="J246" i="44"/>
  <c r="I246" i="44" s="1"/>
  <c r="J223" i="44"/>
  <c r="I223" i="44" s="1"/>
  <c r="F224" i="44"/>
  <c r="J191" i="44"/>
  <c r="I191" i="44" s="1"/>
  <c r="F192" i="44"/>
  <c r="J189" i="43"/>
  <c r="F190" i="43"/>
  <c r="I241" i="43"/>
  <c r="I16" i="43"/>
  <c r="F119" i="43"/>
  <c r="J118" i="43"/>
  <c r="I118" i="43" s="1"/>
  <c r="J242" i="43"/>
  <c r="I242" i="43" s="1"/>
  <c r="F243" i="43"/>
  <c r="F18" i="43"/>
  <c r="J17" i="43"/>
  <c r="F138" i="43"/>
  <c r="J137" i="43"/>
  <c r="I137" i="43" s="1"/>
  <c r="J167" i="43"/>
  <c r="I167" i="43" s="1"/>
  <c r="F168" i="43"/>
  <c r="F221" i="43"/>
  <c r="J220" i="43"/>
  <c r="I220" i="43" s="1"/>
  <c r="J38" i="43"/>
  <c r="I38" i="43" s="1"/>
  <c r="F39" i="43"/>
  <c r="F291" i="43"/>
  <c r="J290" i="43"/>
  <c r="I290" i="43" s="1"/>
  <c r="I63" i="43"/>
  <c r="M29" i="43"/>
  <c r="P29" i="43" s="1"/>
  <c r="R29" i="43" s="1"/>
  <c r="J64" i="43"/>
  <c r="F65" i="43"/>
  <c r="F272" i="43"/>
  <c r="J271" i="43"/>
  <c r="I271" i="43" s="1"/>
  <c r="I84" i="43"/>
  <c r="F86" i="43"/>
  <c r="J85" i="43"/>
  <c r="I85" i="43" s="1"/>
  <c r="J15" i="42"/>
  <c r="F16" i="42"/>
  <c r="F172" i="42"/>
  <c r="J171" i="42"/>
  <c r="I171" i="42" s="1"/>
  <c r="F222" i="42"/>
  <c r="J221" i="42"/>
  <c r="I221" i="42" s="1"/>
  <c r="I14" i="42"/>
  <c r="F67" i="42"/>
  <c r="J66" i="42"/>
  <c r="I116" i="42"/>
  <c r="J139" i="42"/>
  <c r="I139" i="42" s="1"/>
  <c r="F140" i="42"/>
  <c r="J117" i="42"/>
  <c r="F118" i="42"/>
  <c r="F246" i="42"/>
  <c r="J245" i="42"/>
  <c r="I245" i="42" s="1"/>
  <c r="F274" i="42"/>
  <c r="J273" i="42"/>
  <c r="F86" i="42"/>
  <c r="J85" i="42"/>
  <c r="I85" i="42" s="1"/>
  <c r="J38" i="42"/>
  <c r="I38" i="42" s="1"/>
  <c r="F39" i="42"/>
  <c r="J292" i="42"/>
  <c r="F293" i="42"/>
  <c r="I84" i="42"/>
  <c r="J189" i="42"/>
  <c r="F190" i="42"/>
  <c r="I14" i="41"/>
  <c r="I272" i="41"/>
  <c r="M29" i="41"/>
  <c r="O29" i="41" s="1"/>
  <c r="F16" i="41"/>
  <c r="J15" i="41"/>
  <c r="J273" i="41"/>
  <c r="F274" i="41"/>
  <c r="J188" i="41"/>
  <c r="I188" i="41" s="1"/>
  <c r="F189" i="41"/>
  <c r="F140" i="41"/>
  <c r="J139" i="41"/>
  <c r="I139" i="41" s="1"/>
  <c r="F121" i="41"/>
  <c r="J120" i="41"/>
  <c r="I120" i="41" s="1"/>
  <c r="F222" i="41"/>
  <c r="J221" i="41"/>
  <c r="I221" i="41" s="1"/>
  <c r="F39" i="41"/>
  <c r="J38" i="41"/>
  <c r="I38" i="41" s="1"/>
  <c r="I242" i="41"/>
  <c r="J243" i="41"/>
  <c r="I243" i="41" s="1"/>
  <c r="F244" i="41"/>
  <c r="J292" i="41"/>
  <c r="F293" i="41"/>
  <c r="F169" i="40"/>
  <c r="J168" i="40"/>
  <c r="I168" i="40" s="1"/>
  <c r="J15" i="40"/>
  <c r="F16" i="40"/>
  <c r="I14" i="40"/>
  <c r="I269" i="40"/>
  <c r="F138" i="40"/>
  <c r="J137" i="40"/>
  <c r="I137" i="40" s="1"/>
  <c r="F292" i="40"/>
  <c r="J291" i="40"/>
  <c r="I291" i="40" s="1"/>
  <c r="F243" i="40"/>
  <c r="J242" i="40"/>
  <c r="I242" i="40" s="1"/>
  <c r="F271" i="40"/>
  <c r="J270" i="40"/>
  <c r="F39" i="40"/>
  <c r="J38" i="40"/>
  <c r="I38" i="40" s="1"/>
  <c r="F65" i="40"/>
  <c r="J64" i="40"/>
  <c r="J83" i="40"/>
  <c r="F84" i="40"/>
  <c r="J115" i="40"/>
  <c r="I115" i="40" s="1"/>
  <c r="F116" i="40"/>
  <c r="J219" i="40"/>
  <c r="I219" i="40" s="1"/>
  <c r="F220" i="40"/>
  <c r="F38" i="39"/>
  <c r="J37" i="39"/>
  <c r="F187" i="39"/>
  <c r="J186" i="39"/>
  <c r="I186" i="39" s="1"/>
  <c r="I13" i="39"/>
  <c r="I185" i="39"/>
  <c r="M23" i="39"/>
  <c r="P23" i="39" s="1"/>
  <c r="R23" i="39" s="1"/>
  <c r="F83" i="39"/>
  <c r="J82" i="39"/>
  <c r="I82" i="39" s="1"/>
  <c r="I62" i="39"/>
  <c r="F64" i="39"/>
  <c r="J63" i="39"/>
  <c r="I63" i="39" s="1"/>
  <c r="F136" i="39"/>
  <c r="J135" i="39"/>
  <c r="I135" i="39" s="1"/>
  <c r="F271" i="39"/>
  <c r="J270" i="39"/>
  <c r="I270" i="39" s="1"/>
  <c r="F167" i="39"/>
  <c r="J166" i="39"/>
  <c r="F15" i="39"/>
  <c r="J14" i="39"/>
  <c r="F242" i="39"/>
  <c r="J241" i="39"/>
  <c r="I241" i="39" s="1"/>
  <c r="I134" i="39"/>
  <c r="M39" i="39"/>
  <c r="P39" i="39" s="1"/>
  <c r="R39" i="39" s="1"/>
  <c r="J290" i="39"/>
  <c r="I290" i="39" s="1"/>
  <c r="F291" i="39"/>
  <c r="J218" i="39"/>
  <c r="I218" i="39" s="1"/>
  <c r="F219" i="39"/>
  <c r="J115" i="39"/>
  <c r="I115" i="39" s="1"/>
  <c r="F116" i="39"/>
  <c r="R8" i="39"/>
  <c r="I36" i="39"/>
  <c r="J272" i="37"/>
  <c r="I272" i="37" s="1"/>
  <c r="I15" i="37"/>
  <c r="J16" i="37"/>
  <c r="J291" i="37"/>
  <c r="I291" i="37" s="1"/>
  <c r="I62" i="37"/>
  <c r="M28" i="37"/>
  <c r="O28" i="37" s="1"/>
  <c r="J241" i="37"/>
  <c r="I241" i="37" s="1"/>
  <c r="J168" i="37"/>
  <c r="I168" i="37" s="1"/>
  <c r="J118" i="37"/>
  <c r="I118" i="37" s="1"/>
  <c r="J82" i="37"/>
  <c r="I82" i="37" s="1"/>
  <c r="J137" i="37"/>
  <c r="I137" i="37" s="1"/>
  <c r="J220" i="37"/>
  <c r="I220" i="37" s="1"/>
  <c r="J37" i="37"/>
  <c r="I37" i="37" s="1"/>
  <c r="J187" i="37"/>
  <c r="I187" i="37" s="1"/>
  <c r="J63" i="37"/>
  <c r="I238" i="36"/>
  <c r="M8" i="36"/>
  <c r="I79" i="36"/>
  <c r="J80" i="36"/>
  <c r="I80" i="36" s="1"/>
  <c r="F81" i="36"/>
  <c r="F289" i="36"/>
  <c r="J288" i="36"/>
  <c r="I288" i="36" s="1"/>
  <c r="I287" i="36"/>
  <c r="J62" i="36"/>
  <c r="F63" i="36"/>
  <c r="J135" i="36"/>
  <c r="F136" i="36"/>
  <c r="J268" i="36"/>
  <c r="I268" i="36" s="1"/>
  <c r="F269" i="36"/>
  <c r="M39" i="36"/>
  <c r="P39" i="36" s="1"/>
  <c r="R39" i="36" s="1"/>
  <c r="I134" i="36"/>
  <c r="I20" i="36"/>
  <c r="F184" i="36"/>
  <c r="J183" i="36"/>
  <c r="F240" i="36"/>
  <c r="J239" i="36"/>
  <c r="J21" i="36"/>
  <c r="F22" i="36"/>
  <c r="F217" i="36" l="1"/>
  <c r="J216" i="36"/>
  <c r="I216" i="36" s="1"/>
  <c r="F50" i="45"/>
  <c r="J50" i="45" s="1"/>
  <c r="J49" i="45"/>
  <c r="I49" i="45" s="1"/>
  <c r="F303" i="45"/>
  <c r="J302" i="45"/>
  <c r="I302" i="45" s="1"/>
  <c r="F255" i="45"/>
  <c r="J254" i="45"/>
  <c r="F232" i="45"/>
  <c r="J232" i="45" s="1"/>
  <c r="J231" i="45"/>
  <c r="F150" i="45"/>
  <c r="J149" i="45"/>
  <c r="I127" i="45"/>
  <c r="I128" i="45" s="1"/>
  <c r="J128" i="45"/>
  <c r="F200" i="45"/>
  <c r="J199" i="45"/>
  <c r="I199" i="45" s="1"/>
  <c r="F28" i="45"/>
  <c r="J28" i="45" s="1"/>
  <c r="J27" i="45"/>
  <c r="I253" i="45"/>
  <c r="M10" i="45"/>
  <c r="I148" i="45"/>
  <c r="M15" i="45"/>
  <c r="P15" i="45" s="1"/>
  <c r="R15" i="45" s="1"/>
  <c r="F151" i="47"/>
  <c r="J151" i="47" s="1"/>
  <c r="J150" i="47"/>
  <c r="F304" i="47"/>
  <c r="J304" i="47" s="1"/>
  <c r="J303" i="47"/>
  <c r="I303" i="47" s="1"/>
  <c r="F257" i="47"/>
  <c r="J256" i="47"/>
  <c r="F201" i="47"/>
  <c r="J201" i="47" s="1"/>
  <c r="J200" i="47"/>
  <c r="I149" i="47"/>
  <c r="M15" i="47"/>
  <c r="I255" i="47"/>
  <c r="M23" i="47"/>
  <c r="O23" i="47" s="1"/>
  <c r="I28" i="47"/>
  <c r="M29" i="39"/>
  <c r="P29" i="39" s="1"/>
  <c r="R29" i="39" s="1"/>
  <c r="J113" i="36"/>
  <c r="I113" i="36" s="1"/>
  <c r="F114" i="36"/>
  <c r="J164" i="36"/>
  <c r="I164" i="36" s="1"/>
  <c r="F165" i="36"/>
  <c r="F171" i="41"/>
  <c r="J170" i="41"/>
  <c r="J187" i="40"/>
  <c r="I187" i="40" s="1"/>
  <c r="F188" i="40"/>
  <c r="J85" i="41"/>
  <c r="I85" i="41" s="1"/>
  <c r="F86" i="41"/>
  <c r="F67" i="41"/>
  <c r="J66" i="41"/>
  <c r="I66" i="41" s="1"/>
  <c r="J35" i="36"/>
  <c r="I35" i="36" s="1"/>
  <c r="F36" i="36"/>
  <c r="J171" i="44"/>
  <c r="M31" i="44" s="1"/>
  <c r="O31" i="44" s="1"/>
  <c r="F172" i="44"/>
  <c r="F67" i="44"/>
  <c r="J66" i="44"/>
  <c r="J192" i="44"/>
  <c r="I192" i="44" s="1"/>
  <c r="F193" i="44"/>
  <c r="F19" i="44"/>
  <c r="J18" i="44"/>
  <c r="F295" i="44"/>
  <c r="J294" i="44"/>
  <c r="I294" i="44" s="1"/>
  <c r="I17" i="44"/>
  <c r="F225" i="44"/>
  <c r="J224" i="44"/>
  <c r="I224" i="44" s="1"/>
  <c r="F121" i="44"/>
  <c r="J120" i="44"/>
  <c r="I120" i="44" s="1"/>
  <c r="J88" i="44"/>
  <c r="F89" i="44"/>
  <c r="F141" i="44"/>
  <c r="J140" i="44"/>
  <c r="F44" i="44"/>
  <c r="J43" i="44"/>
  <c r="I43" i="44" s="1"/>
  <c r="F248" i="44"/>
  <c r="J247" i="44"/>
  <c r="I42" i="44"/>
  <c r="F276" i="44"/>
  <c r="J275" i="44"/>
  <c r="I275" i="44" s="1"/>
  <c r="J190" i="43"/>
  <c r="I190" i="43" s="1"/>
  <c r="F191" i="43"/>
  <c r="F169" i="43"/>
  <c r="J168" i="43"/>
  <c r="I168" i="43" s="1"/>
  <c r="F244" i="43"/>
  <c r="J243" i="43"/>
  <c r="I243" i="43" s="1"/>
  <c r="F273" i="43"/>
  <c r="J272" i="43"/>
  <c r="I272" i="43" s="1"/>
  <c r="F292" i="43"/>
  <c r="J291" i="43"/>
  <c r="I291" i="43" s="1"/>
  <c r="F139" i="43"/>
  <c r="J138" i="43"/>
  <c r="F120" i="43"/>
  <c r="J119" i="43"/>
  <c r="I119" i="43" s="1"/>
  <c r="F66" i="43"/>
  <c r="J65" i="43"/>
  <c r="J39" i="43"/>
  <c r="I39" i="43" s="1"/>
  <c r="F40" i="43"/>
  <c r="I64" i="43"/>
  <c r="F87" i="43"/>
  <c r="J86" i="43"/>
  <c r="I86" i="43" s="1"/>
  <c r="F222" i="43"/>
  <c r="J221" i="43"/>
  <c r="I221" i="43" s="1"/>
  <c r="F19" i="43"/>
  <c r="J18" i="43"/>
  <c r="J39" i="42"/>
  <c r="F40" i="42"/>
  <c r="F119" i="42"/>
  <c r="J118" i="42"/>
  <c r="I118" i="42" s="1"/>
  <c r="F141" i="42"/>
  <c r="J140" i="42"/>
  <c r="I140" i="42" s="1"/>
  <c r="F87" i="42"/>
  <c r="J86" i="42"/>
  <c r="I86" i="42" s="1"/>
  <c r="F223" i="42"/>
  <c r="J222" i="42"/>
  <c r="F275" i="42"/>
  <c r="J274" i="42"/>
  <c r="I274" i="42" s="1"/>
  <c r="J172" i="42"/>
  <c r="I172" i="42" s="1"/>
  <c r="F173" i="42"/>
  <c r="F191" i="42"/>
  <c r="J190" i="42"/>
  <c r="F294" i="42"/>
  <c r="J293" i="42"/>
  <c r="I293" i="42" s="1"/>
  <c r="I66" i="42"/>
  <c r="F17" i="42"/>
  <c r="J16" i="42"/>
  <c r="J246" i="42"/>
  <c r="I246" i="42" s="1"/>
  <c r="F247" i="42"/>
  <c r="F68" i="42"/>
  <c r="J67" i="42"/>
  <c r="I67" i="42" s="1"/>
  <c r="I15" i="42"/>
  <c r="F294" i="41"/>
  <c r="J293" i="41"/>
  <c r="I293" i="41" s="1"/>
  <c r="I15" i="41"/>
  <c r="F122" i="41"/>
  <c r="J121" i="41"/>
  <c r="J16" i="41"/>
  <c r="F17" i="41"/>
  <c r="J39" i="41"/>
  <c r="F40" i="41"/>
  <c r="F141" i="41"/>
  <c r="J140" i="41"/>
  <c r="I140" i="41" s="1"/>
  <c r="F190" i="41"/>
  <c r="J189" i="41"/>
  <c r="F223" i="41"/>
  <c r="J222" i="41"/>
  <c r="J244" i="41"/>
  <c r="I244" i="41" s="1"/>
  <c r="F245" i="41"/>
  <c r="F275" i="41"/>
  <c r="J274" i="41"/>
  <c r="I274" i="41" s="1"/>
  <c r="F17" i="40"/>
  <c r="J16" i="40"/>
  <c r="F85" i="40"/>
  <c r="J84" i="40"/>
  <c r="J138" i="40"/>
  <c r="F139" i="40"/>
  <c r="I15" i="40"/>
  <c r="J271" i="40"/>
  <c r="I271" i="40" s="1"/>
  <c r="F272" i="40"/>
  <c r="F117" i="40"/>
  <c r="J116" i="40"/>
  <c r="I64" i="40"/>
  <c r="F293" i="40"/>
  <c r="J292" i="40"/>
  <c r="F244" i="40"/>
  <c r="J243" i="40"/>
  <c r="I243" i="40" s="1"/>
  <c r="F40" i="40"/>
  <c r="J39" i="40"/>
  <c r="I39" i="40" s="1"/>
  <c r="F221" i="40"/>
  <c r="J220" i="40"/>
  <c r="I220" i="40" s="1"/>
  <c r="F66" i="40"/>
  <c r="J65" i="40"/>
  <c r="I270" i="40"/>
  <c r="M29" i="40"/>
  <c r="P29" i="40" s="1"/>
  <c r="R29" i="40" s="1"/>
  <c r="J169" i="40"/>
  <c r="I169" i="40" s="1"/>
  <c r="F170" i="40"/>
  <c r="F117" i="39"/>
  <c r="J116" i="39"/>
  <c r="I116" i="39" s="1"/>
  <c r="J271" i="39"/>
  <c r="I271" i="39" s="1"/>
  <c r="F272" i="39"/>
  <c r="F220" i="39"/>
  <c r="J219" i="39"/>
  <c r="I219" i="39" s="1"/>
  <c r="F137" i="39"/>
  <c r="J136" i="39"/>
  <c r="I136" i="39" s="1"/>
  <c r="I14" i="39"/>
  <c r="F188" i="39"/>
  <c r="J187" i="39"/>
  <c r="I187" i="39" s="1"/>
  <c r="F243" i="39"/>
  <c r="J242" i="39"/>
  <c r="I242" i="39" s="1"/>
  <c r="F292" i="39"/>
  <c r="J291" i="39"/>
  <c r="I291" i="39" s="1"/>
  <c r="F16" i="39"/>
  <c r="J15" i="39"/>
  <c r="F65" i="39"/>
  <c r="J64" i="39"/>
  <c r="F84" i="39"/>
  <c r="J83" i="39"/>
  <c r="I166" i="39"/>
  <c r="F39" i="39"/>
  <c r="J38" i="39"/>
  <c r="I38" i="39" s="1"/>
  <c r="F168" i="39"/>
  <c r="J167" i="39"/>
  <c r="I167" i="39" s="1"/>
  <c r="J17" i="37"/>
  <c r="J64" i="37"/>
  <c r="J138" i="37"/>
  <c r="J242" i="37"/>
  <c r="I242" i="37" s="1"/>
  <c r="J83" i="37"/>
  <c r="J119" i="37"/>
  <c r="I119" i="37" s="1"/>
  <c r="J221" i="37"/>
  <c r="I221" i="37" s="1"/>
  <c r="J169" i="37"/>
  <c r="I169" i="37" s="1"/>
  <c r="J292" i="37"/>
  <c r="J273" i="37"/>
  <c r="J188" i="37"/>
  <c r="I188" i="37" s="1"/>
  <c r="J38" i="37"/>
  <c r="I38" i="37" s="1"/>
  <c r="I63" i="37"/>
  <c r="J22" i="36"/>
  <c r="F23" i="36"/>
  <c r="I239" i="36"/>
  <c r="M9" i="36"/>
  <c r="P9" i="36" s="1"/>
  <c r="R9" i="36" s="1"/>
  <c r="P8" i="36"/>
  <c r="F241" i="36"/>
  <c r="J240" i="36"/>
  <c r="F270" i="36"/>
  <c r="J269" i="36"/>
  <c r="I269" i="36" s="1"/>
  <c r="F64" i="36"/>
  <c r="J63" i="36"/>
  <c r="I62" i="36"/>
  <c r="J81" i="36"/>
  <c r="F82" i="36"/>
  <c r="F137" i="36"/>
  <c r="J136" i="36"/>
  <c r="I136" i="36" s="1"/>
  <c r="I183" i="36"/>
  <c r="I135" i="36"/>
  <c r="I21" i="36"/>
  <c r="F185" i="36"/>
  <c r="J184" i="36"/>
  <c r="I184" i="36" s="1"/>
  <c r="F290" i="36"/>
  <c r="J289" i="36"/>
  <c r="I289" i="36" s="1"/>
  <c r="F218" i="36" l="1"/>
  <c r="J217" i="36"/>
  <c r="I217" i="36" s="1"/>
  <c r="I28" i="45"/>
  <c r="J29" i="45"/>
  <c r="F201" i="45"/>
  <c r="J201" i="45" s="1"/>
  <c r="J200" i="45"/>
  <c r="F151" i="45"/>
  <c r="J151" i="45" s="1"/>
  <c r="J150" i="45"/>
  <c r="I232" i="45"/>
  <c r="I233" i="45" s="1"/>
  <c r="J233" i="45"/>
  <c r="F256" i="45"/>
  <c r="J255" i="45"/>
  <c r="F304" i="45"/>
  <c r="J304" i="45" s="1"/>
  <c r="J303" i="45"/>
  <c r="I303" i="45" s="1"/>
  <c r="I50" i="45"/>
  <c r="I51" i="45" s="1"/>
  <c r="M27" i="45"/>
  <c r="P27" i="45" s="1"/>
  <c r="R27" i="45" s="1"/>
  <c r="J51" i="45"/>
  <c r="P10" i="45"/>
  <c r="I27" i="45"/>
  <c r="I149" i="45"/>
  <c r="M16" i="45"/>
  <c r="P16" i="45" s="1"/>
  <c r="R16" i="45" s="1"/>
  <c r="I254" i="45"/>
  <c r="M14" i="45"/>
  <c r="P14" i="45" s="1"/>
  <c r="R14" i="45" s="1"/>
  <c r="O15" i="47"/>
  <c r="I201" i="47"/>
  <c r="J202" i="47"/>
  <c r="M34" i="47"/>
  <c r="O34" i="47" s="1"/>
  <c r="F258" i="47"/>
  <c r="J258" i="47" s="1"/>
  <c r="M33" i="47" s="1"/>
  <c r="O33" i="47" s="1"/>
  <c r="J257" i="47"/>
  <c r="I257" i="47" s="1"/>
  <c r="I304" i="47"/>
  <c r="I305" i="47" s="1"/>
  <c r="J305" i="47"/>
  <c r="M20" i="47"/>
  <c r="O20" i="47" s="1"/>
  <c r="I151" i="47"/>
  <c r="I152" i="47" s="1"/>
  <c r="J152" i="47"/>
  <c r="I200" i="47"/>
  <c r="I256" i="47"/>
  <c r="M32" i="47"/>
  <c r="O32" i="47" s="1"/>
  <c r="J36" i="36"/>
  <c r="I36" i="36" s="1"/>
  <c r="F37" i="36"/>
  <c r="F189" i="40"/>
  <c r="J188" i="40"/>
  <c r="I188" i="40" s="1"/>
  <c r="J171" i="41"/>
  <c r="I171" i="41" s="1"/>
  <c r="F172" i="41"/>
  <c r="F68" i="41"/>
  <c r="J67" i="41"/>
  <c r="I67" i="41" s="1"/>
  <c r="J165" i="36"/>
  <c r="I165" i="36" s="1"/>
  <c r="F166" i="36"/>
  <c r="J86" i="41"/>
  <c r="I86" i="41" s="1"/>
  <c r="F87" i="41"/>
  <c r="J114" i="36"/>
  <c r="I114" i="36" s="1"/>
  <c r="F115" i="36"/>
  <c r="F173" i="44"/>
  <c r="J172" i="44"/>
  <c r="I172" i="44" s="1"/>
  <c r="I171" i="44"/>
  <c r="I18" i="44"/>
  <c r="F249" i="44"/>
  <c r="J248" i="44"/>
  <c r="M16" i="44" s="1"/>
  <c r="O16" i="44" s="1"/>
  <c r="F122" i="44"/>
  <c r="J121" i="44"/>
  <c r="J19" i="44"/>
  <c r="M10" i="44" s="1"/>
  <c r="O10" i="44" s="1"/>
  <c r="F20" i="44"/>
  <c r="F194" i="44"/>
  <c r="J193" i="44"/>
  <c r="I193" i="44" s="1"/>
  <c r="F45" i="44"/>
  <c r="J44" i="44"/>
  <c r="I44" i="44" s="1"/>
  <c r="F226" i="44"/>
  <c r="J225" i="44"/>
  <c r="I225" i="44" s="1"/>
  <c r="I140" i="44"/>
  <c r="J276" i="44"/>
  <c r="I276" i="44" s="1"/>
  <c r="F277" i="44"/>
  <c r="J141" i="44"/>
  <c r="M12" i="44" s="1"/>
  <c r="O12" i="44" s="1"/>
  <c r="F142" i="44"/>
  <c r="F90" i="44"/>
  <c r="J90" i="44" s="1"/>
  <c r="J89" i="44"/>
  <c r="I89" i="44" s="1"/>
  <c r="I66" i="44"/>
  <c r="I88" i="44"/>
  <c r="J295" i="44"/>
  <c r="I295" i="44" s="1"/>
  <c r="F296" i="44"/>
  <c r="F68" i="44"/>
  <c r="J67" i="44"/>
  <c r="I67" i="44" s="1"/>
  <c r="J191" i="43"/>
  <c r="I191" i="43" s="1"/>
  <c r="F192" i="43"/>
  <c r="J40" i="43"/>
  <c r="F41" i="43"/>
  <c r="F223" i="43"/>
  <c r="J222" i="43"/>
  <c r="J292" i="43"/>
  <c r="F293" i="43"/>
  <c r="F67" i="43"/>
  <c r="J66" i="43"/>
  <c r="J273" i="43"/>
  <c r="F274" i="43"/>
  <c r="M30" i="43"/>
  <c r="P30" i="43" s="1"/>
  <c r="R30" i="43" s="1"/>
  <c r="F88" i="43"/>
  <c r="J87" i="43"/>
  <c r="I87" i="43" s="1"/>
  <c r="J120" i="43"/>
  <c r="I120" i="43" s="1"/>
  <c r="F121" i="43"/>
  <c r="F245" i="43"/>
  <c r="J244" i="43"/>
  <c r="I244" i="43" s="1"/>
  <c r="I18" i="43"/>
  <c r="J19" i="43"/>
  <c r="F20" i="43"/>
  <c r="F140" i="43"/>
  <c r="J139" i="43"/>
  <c r="I139" i="43" s="1"/>
  <c r="F170" i="43"/>
  <c r="J169" i="43"/>
  <c r="I169" i="43" s="1"/>
  <c r="F248" i="42"/>
  <c r="J247" i="42"/>
  <c r="I190" i="42"/>
  <c r="M31" i="42"/>
  <c r="O31" i="42" s="1"/>
  <c r="F192" i="42"/>
  <c r="J191" i="42"/>
  <c r="I191" i="42" s="1"/>
  <c r="J87" i="42"/>
  <c r="I87" i="42" s="1"/>
  <c r="F88" i="42"/>
  <c r="F174" i="42"/>
  <c r="J173" i="42"/>
  <c r="I173" i="42" s="1"/>
  <c r="F18" i="42"/>
  <c r="J17" i="42"/>
  <c r="F142" i="42"/>
  <c r="J141" i="42"/>
  <c r="F276" i="42"/>
  <c r="J275" i="42"/>
  <c r="I275" i="42" s="1"/>
  <c r="F120" i="42"/>
  <c r="J119" i="42"/>
  <c r="I119" i="42" s="1"/>
  <c r="F41" i="42"/>
  <c r="J40" i="42"/>
  <c r="J68" i="42"/>
  <c r="I68" i="42" s="1"/>
  <c r="F69" i="42"/>
  <c r="F295" i="42"/>
  <c r="J294" i="42"/>
  <c r="I294" i="42" s="1"/>
  <c r="F224" i="42"/>
  <c r="J223" i="42"/>
  <c r="I223" i="42" s="1"/>
  <c r="I39" i="42"/>
  <c r="F246" i="41"/>
  <c r="J245" i="41"/>
  <c r="I245" i="41" s="1"/>
  <c r="I121" i="41"/>
  <c r="J141" i="41"/>
  <c r="F142" i="41"/>
  <c r="J122" i="41"/>
  <c r="I122" i="41" s="1"/>
  <c r="F123" i="41"/>
  <c r="F41" i="41"/>
  <c r="J40" i="41"/>
  <c r="I39" i="41"/>
  <c r="J190" i="41"/>
  <c r="F191" i="41"/>
  <c r="F18" i="41"/>
  <c r="J17" i="41"/>
  <c r="F224" i="41"/>
  <c r="J223" i="41"/>
  <c r="I223" i="41" s="1"/>
  <c r="F276" i="41"/>
  <c r="J275" i="41"/>
  <c r="I275" i="41" s="1"/>
  <c r="F295" i="41"/>
  <c r="J294" i="41"/>
  <c r="I294" i="41" s="1"/>
  <c r="I84" i="40"/>
  <c r="J221" i="40"/>
  <c r="I221" i="40" s="1"/>
  <c r="F222" i="40"/>
  <c r="J244" i="40"/>
  <c r="I244" i="40" s="1"/>
  <c r="F245" i="40"/>
  <c r="J85" i="40"/>
  <c r="I85" i="40" s="1"/>
  <c r="F86" i="40"/>
  <c r="J139" i="40"/>
  <c r="I139" i="40" s="1"/>
  <c r="F140" i="40"/>
  <c r="I116" i="40"/>
  <c r="I16" i="40"/>
  <c r="F273" i="40"/>
  <c r="J272" i="40"/>
  <c r="J170" i="40"/>
  <c r="F171" i="40"/>
  <c r="J66" i="40"/>
  <c r="F67" i="40"/>
  <c r="F41" i="40"/>
  <c r="J40" i="40"/>
  <c r="J293" i="40"/>
  <c r="I293" i="40" s="1"/>
  <c r="F294" i="40"/>
  <c r="J117" i="40"/>
  <c r="F118" i="40"/>
  <c r="J17" i="40"/>
  <c r="F18" i="40"/>
  <c r="J137" i="39"/>
  <c r="I137" i="39" s="1"/>
  <c r="F138" i="39"/>
  <c r="F244" i="39"/>
  <c r="J243" i="39"/>
  <c r="I243" i="39" s="1"/>
  <c r="F85" i="39"/>
  <c r="J84" i="39"/>
  <c r="F66" i="39"/>
  <c r="J65" i="39"/>
  <c r="J188" i="39"/>
  <c r="I188" i="39" s="1"/>
  <c r="F189" i="39"/>
  <c r="J168" i="39"/>
  <c r="I168" i="39" s="1"/>
  <c r="F169" i="39"/>
  <c r="F40" i="39"/>
  <c r="J39" i="39"/>
  <c r="I39" i="39" s="1"/>
  <c r="I15" i="39"/>
  <c r="F273" i="39"/>
  <c r="J272" i="39"/>
  <c r="I272" i="39" s="1"/>
  <c r="I64" i="39"/>
  <c r="F17" i="39"/>
  <c r="J16" i="39"/>
  <c r="F221" i="39"/>
  <c r="J220" i="39"/>
  <c r="I220" i="39" s="1"/>
  <c r="J292" i="39"/>
  <c r="F293" i="39"/>
  <c r="F118" i="39"/>
  <c r="J117" i="39"/>
  <c r="J189" i="37"/>
  <c r="J243" i="37"/>
  <c r="I243" i="37" s="1"/>
  <c r="M29" i="37"/>
  <c r="O29" i="37" s="1"/>
  <c r="I64" i="37"/>
  <c r="J139" i="37"/>
  <c r="I139" i="37" s="1"/>
  <c r="J274" i="37"/>
  <c r="I274" i="37" s="1"/>
  <c r="J120" i="37"/>
  <c r="I120" i="37" s="1"/>
  <c r="J65" i="37"/>
  <c r="J170" i="37"/>
  <c r="J293" i="37"/>
  <c r="I293" i="37" s="1"/>
  <c r="J84" i="37"/>
  <c r="J18" i="37"/>
  <c r="J39" i="37"/>
  <c r="J222" i="37"/>
  <c r="I17" i="37"/>
  <c r="F24" i="36"/>
  <c r="J23" i="36"/>
  <c r="J290" i="36"/>
  <c r="I290" i="36" s="1"/>
  <c r="F291" i="36"/>
  <c r="J185" i="36"/>
  <c r="F186" i="36"/>
  <c r="F242" i="36"/>
  <c r="J241" i="36"/>
  <c r="I241" i="36" s="1"/>
  <c r="I63" i="36"/>
  <c r="I81" i="36"/>
  <c r="I240" i="36"/>
  <c r="I22" i="36"/>
  <c r="F138" i="36"/>
  <c r="J137" i="36"/>
  <c r="I137" i="36" s="1"/>
  <c r="F65" i="36"/>
  <c r="J64" i="36"/>
  <c r="R8" i="36"/>
  <c r="F271" i="36"/>
  <c r="J270" i="36"/>
  <c r="F83" i="36"/>
  <c r="J82" i="36"/>
  <c r="I82" i="36" s="1"/>
  <c r="M19" i="47" l="1"/>
  <c r="O19" i="47" s="1"/>
  <c r="F219" i="36"/>
  <c r="J218" i="36"/>
  <c r="I218" i="36" s="1"/>
  <c r="R10" i="45"/>
  <c r="I255" i="45"/>
  <c r="M24" i="45"/>
  <c r="P24" i="45" s="1"/>
  <c r="R24" i="45" s="1"/>
  <c r="I200" i="45"/>
  <c r="I29" i="45"/>
  <c r="I304" i="45"/>
  <c r="I305" i="45" s="1"/>
  <c r="J305" i="45"/>
  <c r="F257" i="45"/>
  <c r="J256" i="45"/>
  <c r="I151" i="45"/>
  <c r="I152" i="45" s="1"/>
  <c r="J152" i="45"/>
  <c r="I201" i="45"/>
  <c r="I202" i="45" s="1"/>
  <c r="J202" i="45"/>
  <c r="M35" i="45"/>
  <c r="P35" i="45" s="1"/>
  <c r="R35" i="45" s="1"/>
  <c r="M21" i="45"/>
  <c r="P21" i="45" s="1"/>
  <c r="R21" i="45" s="1"/>
  <c r="O40" i="47"/>
  <c r="I202" i="47"/>
  <c r="I258" i="47"/>
  <c r="I259" i="47" s="1"/>
  <c r="J259" i="47"/>
  <c r="J306" i="47" s="1"/>
  <c r="M40" i="47"/>
  <c r="F88" i="41"/>
  <c r="J87" i="41"/>
  <c r="I87" i="41" s="1"/>
  <c r="F173" i="41"/>
  <c r="J172" i="41"/>
  <c r="I172" i="41" s="1"/>
  <c r="F167" i="36"/>
  <c r="J166" i="36"/>
  <c r="I166" i="36" s="1"/>
  <c r="J189" i="40"/>
  <c r="F190" i="40"/>
  <c r="F116" i="36"/>
  <c r="J115" i="36"/>
  <c r="I115" i="36" s="1"/>
  <c r="F38" i="36"/>
  <c r="J37" i="36"/>
  <c r="M30" i="39"/>
  <c r="P30" i="39" s="1"/>
  <c r="R30" i="39" s="1"/>
  <c r="J68" i="41"/>
  <c r="I68" i="41" s="1"/>
  <c r="F69" i="41"/>
  <c r="F174" i="44"/>
  <c r="J173" i="44"/>
  <c r="M25" i="44" s="1"/>
  <c r="O25" i="44" s="1"/>
  <c r="J68" i="44"/>
  <c r="I68" i="44" s="1"/>
  <c r="F69" i="44"/>
  <c r="I90" i="44"/>
  <c r="I91" i="44" s="1"/>
  <c r="J91" i="44"/>
  <c r="J20" i="44"/>
  <c r="F21" i="44"/>
  <c r="J296" i="44"/>
  <c r="I296" i="44" s="1"/>
  <c r="F297" i="44"/>
  <c r="I19" i="44"/>
  <c r="I121" i="44"/>
  <c r="J226" i="44"/>
  <c r="I226" i="44" s="1"/>
  <c r="F227" i="44"/>
  <c r="J122" i="44"/>
  <c r="I122" i="44" s="1"/>
  <c r="F123" i="44"/>
  <c r="J142" i="44"/>
  <c r="I142" i="44" s="1"/>
  <c r="F143" i="44"/>
  <c r="I248" i="44"/>
  <c r="I141" i="44"/>
  <c r="J45" i="44"/>
  <c r="I45" i="44" s="1"/>
  <c r="F46" i="44"/>
  <c r="J249" i="44"/>
  <c r="I249" i="44" s="1"/>
  <c r="F250" i="44"/>
  <c r="J277" i="44"/>
  <c r="I277" i="44" s="1"/>
  <c r="F278" i="44"/>
  <c r="F195" i="44"/>
  <c r="J194" i="44"/>
  <c r="I194" i="44" s="1"/>
  <c r="F193" i="43"/>
  <c r="J192" i="43"/>
  <c r="I192" i="43" s="1"/>
  <c r="F141" i="43"/>
  <c r="J140" i="43"/>
  <c r="I140" i="43" s="1"/>
  <c r="F246" i="43"/>
  <c r="J245" i="43"/>
  <c r="I245" i="43" s="1"/>
  <c r="I66" i="43"/>
  <c r="F122" i="43"/>
  <c r="J121" i="43"/>
  <c r="J67" i="43"/>
  <c r="I67" i="43" s="1"/>
  <c r="F68" i="43"/>
  <c r="F294" i="43"/>
  <c r="J293" i="43"/>
  <c r="I293" i="43" s="1"/>
  <c r="J20" i="43"/>
  <c r="F21" i="43"/>
  <c r="I19" i="43"/>
  <c r="F89" i="43"/>
  <c r="J88" i="43"/>
  <c r="J223" i="43"/>
  <c r="I223" i="43" s="1"/>
  <c r="F224" i="43"/>
  <c r="J170" i="43"/>
  <c r="F171" i="43"/>
  <c r="F275" i="43"/>
  <c r="J274" i="43"/>
  <c r="I274" i="43" s="1"/>
  <c r="F42" i="43"/>
  <c r="J41" i="43"/>
  <c r="I40" i="43"/>
  <c r="F89" i="42"/>
  <c r="J88" i="42"/>
  <c r="J295" i="42"/>
  <c r="I295" i="42" s="1"/>
  <c r="F296" i="42"/>
  <c r="J276" i="42"/>
  <c r="I276" i="42" s="1"/>
  <c r="F277" i="42"/>
  <c r="F70" i="42"/>
  <c r="J69" i="42"/>
  <c r="I69" i="42" s="1"/>
  <c r="I141" i="42"/>
  <c r="M12" i="42"/>
  <c r="O12" i="42" s="1"/>
  <c r="F143" i="42"/>
  <c r="J142" i="42"/>
  <c r="I142" i="42" s="1"/>
  <c r="F193" i="42"/>
  <c r="J192" i="42"/>
  <c r="I192" i="42" s="1"/>
  <c r="I40" i="42"/>
  <c r="I17" i="42"/>
  <c r="F42" i="42"/>
  <c r="J41" i="42"/>
  <c r="F19" i="42"/>
  <c r="J18" i="42"/>
  <c r="J224" i="42"/>
  <c r="I224" i="42" s="1"/>
  <c r="F225" i="42"/>
  <c r="J120" i="42"/>
  <c r="I120" i="42" s="1"/>
  <c r="F121" i="42"/>
  <c r="F175" i="42"/>
  <c r="J174" i="42"/>
  <c r="I174" i="42" s="1"/>
  <c r="J248" i="42"/>
  <c r="I248" i="42" s="1"/>
  <c r="F249" i="42"/>
  <c r="J123" i="41"/>
  <c r="F124" i="41"/>
  <c r="I17" i="41"/>
  <c r="J142" i="41"/>
  <c r="I142" i="41" s="1"/>
  <c r="F143" i="41"/>
  <c r="J18" i="41"/>
  <c r="F19" i="41"/>
  <c r="I141" i="41"/>
  <c r="M12" i="41"/>
  <c r="O12" i="41" s="1"/>
  <c r="F225" i="41"/>
  <c r="J224" i="41"/>
  <c r="I224" i="41" s="1"/>
  <c r="J295" i="41"/>
  <c r="I295" i="41" s="1"/>
  <c r="F296" i="41"/>
  <c r="J191" i="41"/>
  <c r="I191" i="41" s="1"/>
  <c r="F192" i="41"/>
  <c r="I40" i="41"/>
  <c r="J276" i="41"/>
  <c r="I276" i="41" s="1"/>
  <c r="F277" i="41"/>
  <c r="I190" i="41"/>
  <c r="M31" i="41"/>
  <c r="O31" i="41" s="1"/>
  <c r="J41" i="41"/>
  <c r="F42" i="41"/>
  <c r="F247" i="41"/>
  <c r="J246" i="41"/>
  <c r="I246" i="41" s="1"/>
  <c r="F295" i="40"/>
  <c r="J294" i="40"/>
  <c r="I294" i="40" s="1"/>
  <c r="F223" i="40"/>
  <c r="J222" i="40"/>
  <c r="I272" i="40"/>
  <c r="M30" i="40"/>
  <c r="P30" i="40" s="1"/>
  <c r="R30" i="40" s="1"/>
  <c r="I66" i="40"/>
  <c r="F274" i="40"/>
  <c r="J273" i="40"/>
  <c r="F19" i="40"/>
  <c r="J18" i="40"/>
  <c r="I40" i="40"/>
  <c r="J171" i="40"/>
  <c r="F172" i="40"/>
  <c r="F141" i="40"/>
  <c r="J140" i="40"/>
  <c r="I140" i="40" s="1"/>
  <c r="F246" i="40"/>
  <c r="J245" i="40"/>
  <c r="I245" i="40" s="1"/>
  <c r="F68" i="40"/>
  <c r="J67" i="40"/>
  <c r="I67" i="40" s="1"/>
  <c r="F87" i="40"/>
  <c r="J86" i="40"/>
  <c r="I86" i="40" s="1"/>
  <c r="F119" i="40"/>
  <c r="J118" i="40"/>
  <c r="I118" i="40" s="1"/>
  <c r="J41" i="40"/>
  <c r="F42" i="40"/>
  <c r="J221" i="39"/>
  <c r="I221" i="39" s="1"/>
  <c r="F222" i="39"/>
  <c r="F67" i="39"/>
  <c r="J66" i="39"/>
  <c r="F119" i="39"/>
  <c r="J118" i="39"/>
  <c r="I118" i="39" s="1"/>
  <c r="F41" i="39"/>
  <c r="J40" i="39"/>
  <c r="J85" i="39"/>
  <c r="I85" i="39" s="1"/>
  <c r="F86" i="39"/>
  <c r="F170" i="39"/>
  <c r="J169" i="39"/>
  <c r="I169" i="39" s="1"/>
  <c r="F294" i="39"/>
  <c r="J293" i="39"/>
  <c r="I293" i="39" s="1"/>
  <c r="F245" i="39"/>
  <c r="J244" i="39"/>
  <c r="I244" i="39" s="1"/>
  <c r="I16" i="39"/>
  <c r="J17" i="39"/>
  <c r="F18" i="39"/>
  <c r="I84" i="39"/>
  <c r="F190" i="39"/>
  <c r="J189" i="39"/>
  <c r="F139" i="39"/>
  <c r="J138" i="39"/>
  <c r="J273" i="39"/>
  <c r="F274" i="39"/>
  <c r="J140" i="37"/>
  <c r="I140" i="37" s="1"/>
  <c r="J40" i="37"/>
  <c r="I84" i="37"/>
  <c r="J121" i="37"/>
  <c r="J244" i="37"/>
  <c r="I244" i="37" s="1"/>
  <c r="J171" i="37"/>
  <c r="I171" i="37" s="1"/>
  <c r="J19" i="37"/>
  <c r="I18" i="37"/>
  <c r="I39" i="37"/>
  <c r="J190" i="37"/>
  <c r="I190" i="37" s="1"/>
  <c r="J66" i="37"/>
  <c r="J85" i="37"/>
  <c r="I85" i="37" s="1"/>
  <c r="J223" i="37"/>
  <c r="I223" i="37" s="1"/>
  <c r="J294" i="37"/>
  <c r="I294" i="37" s="1"/>
  <c r="J275" i="37"/>
  <c r="I275" i="37" s="1"/>
  <c r="J186" i="36"/>
  <c r="F187" i="36"/>
  <c r="I185" i="36"/>
  <c r="M23" i="36"/>
  <c r="P23" i="36" s="1"/>
  <c r="R23" i="36" s="1"/>
  <c r="I270" i="36"/>
  <c r="M29" i="36"/>
  <c r="P29" i="36" s="1"/>
  <c r="R29" i="36" s="1"/>
  <c r="J291" i="36"/>
  <c r="I291" i="36" s="1"/>
  <c r="F292" i="36"/>
  <c r="F139" i="36"/>
  <c r="J138" i="36"/>
  <c r="J83" i="36"/>
  <c r="F84" i="36"/>
  <c r="J271" i="36"/>
  <c r="I271" i="36" s="1"/>
  <c r="F272" i="36"/>
  <c r="I23" i="36"/>
  <c r="I64" i="36"/>
  <c r="J24" i="36"/>
  <c r="F25" i="36"/>
  <c r="F66" i="36"/>
  <c r="J65" i="36"/>
  <c r="J242" i="36"/>
  <c r="I242" i="36" s="1"/>
  <c r="F243" i="36"/>
  <c r="I306" i="47" l="1"/>
  <c r="J219" i="36"/>
  <c r="I219" i="36" s="1"/>
  <c r="F220" i="36"/>
  <c r="F258" i="45"/>
  <c r="J258" i="45" s="1"/>
  <c r="J257" i="45"/>
  <c r="I256" i="45"/>
  <c r="M33" i="45"/>
  <c r="P33" i="45" s="1"/>
  <c r="R33" i="45" s="1"/>
  <c r="J167" i="36"/>
  <c r="I167" i="36" s="1"/>
  <c r="F168" i="36"/>
  <c r="M11" i="44"/>
  <c r="O11" i="44" s="1"/>
  <c r="F39" i="36"/>
  <c r="J38" i="36"/>
  <c r="I38" i="36" s="1"/>
  <c r="M36" i="44"/>
  <c r="O36" i="44" s="1"/>
  <c r="F117" i="36"/>
  <c r="J116" i="36"/>
  <c r="I116" i="36" s="1"/>
  <c r="F191" i="40"/>
  <c r="J190" i="40"/>
  <c r="I190" i="40" s="1"/>
  <c r="F174" i="41"/>
  <c r="J173" i="41"/>
  <c r="J69" i="41"/>
  <c r="I69" i="41" s="1"/>
  <c r="F70" i="41"/>
  <c r="F89" i="41"/>
  <c r="J88" i="41"/>
  <c r="I88" i="41" s="1"/>
  <c r="I173" i="44"/>
  <c r="F175" i="44"/>
  <c r="J174" i="44"/>
  <c r="I174" i="44" s="1"/>
  <c r="J195" i="44"/>
  <c r="I195" i="44" s="1"/>
  <c r="F196" i="44"/>
  <c r="J227" i="44"/>
  <c r="I227" i="44" s="1"/>
  <c r="F228" i="44"/>
  <c r="F298" i="44"/>
  <c r="J297" i="44"/>
  <c r="I297" i="44" s="1"/>
  <c r="F22" i="44"/>
  <c r="J21" i="44"/>
  <c r="F279" i="44"/>
  <c r="J278" i="44"/>
  <c r="I278" i="44" s="1"/>
  <c r="I20" i="44"/>
  <c r="J250" i="44"/>
  <c r="I250" i="44" s="1"/>
  <c r="F251" i="44"/>
  <c r="F144" i="44"/>
  <c r="J143" i="44"/>
  <c r="M39" i="44" s="1"/>
  <c r="O39" i="44" s="1"/>
  <c r="J46" i="44"/>
  <c r="I46" i="44" s="1"/>
  <c r="F47" i="44"/>
  <c r="J123" i="44"/>
  <c r="F124" i="44"/>
  <c r="J69" i="44"/>
  <c r="I69" i="44" s="1"/>
  <c r="F70" i="44"/>
  <c r="F194" i="43"/>
  <c r="J193" i="43"/>
  <c r="I193" i="43" s="1"/>
  <c r="J21" i="43"/>
  <c r="F22" i="43"/>
  <c r="I121" i="43"/>
  <c r="F225" i="43"/>
  <c r="J224" i="43"/>
  <c r="I224" i="43" s="1"/>
  <c r="I20" i="43"/>
  <c r="F123" i="43"/>
  <c r="J122" i="43"/>
  <c r="I122" i="43" s="1"/>
  <c r="I41" i="43"/>
  <c r="F295" i="43"/>
  <c r="J294" i="43"/>
  <c r="I294" i="43" s="1"/>
  <c r="F43" i="43"/>
  <c r="J42" i="43"/>
  <c r="I88" i="43"/>
  <c r="F90" i="43"/>
  <c r="J90" i="43" s="1"/>
  <c r="J89" i="43"/>
  <c r="I89" i="43" s="1"/>
  <c r="J246" i="43"/>
  <c r="I246" i="43" s="1"/>
  <c r="F247" i="43"/>
  <c r="F276" i="43"/>
  <c r="J275" i="43"/>
  <c r="I275" i="43" s="1"/>
  <c r="F69" i="43"/>
  <c r="J68" i="43"/>
  <c r="I68" i="43" s="1"/>
  <c r="F172" i="43"/>
  <c r="J171" i="43"/>
  <c r="J141" i="43"/>
  <c r="F142" i="43"/>
  <c r="F226" i="42"/>
  <c r="J225" i="42"/>
  <c r="I225" i="42" s="1"/>
  <c r="F71" i="42"/>
  <c r="J70" i="42"/>
  <c r="I70" i="42" s="1"/>
  <c r="F250" i="42"/>
  <c r="J249" i="42"/>
  <c r="I249" i="42" s="1"/>
  <c r="I18" i="42"/>
  <c r="F278" i="42"/>
  <c r="J277" i="42"/>
  <c r="I277" i="42" s="1"/>
  <c r="J19" i="42"/>
  <c r="F20" i="42"/>
  <c r="F194" i="42"/>
  <c r="J193" i="42"/>
  <c r="I193" i="42" s="1"/>
  <c r="I41" i="42"/>
  <c r="F297" i="42"/>
  <c r="J296" i="42"/>
  <c r="I296" i="42" s="1"/>
  <c r="F176" i="42"/>
  <c r="J175" i="42"/>
  <c r="I175" i="42" s="1"/>
  <c r="J42" i="42"/>
  <c r="F43" i="42"/>
  <c r="F144" i="42"/>
  <c r="J143" i="42"/>
  <c r="F122" i="42"/>
  <c r="J121" i="42"/>
  <c r="I88" i="42"/>
  <c r="M16" i="42"/>
  <c r="O16" i="42" s="1"/>
  <c r="F90" i="42"/>
  <c r="J90" i="42" s="1"/>
  <c r="J89" i="42"/>
  <c r="I89" i="42" s="1"/>
  <c r="I41" i="41"/>
  <c r="F297" i="41"/>
  <c r="J296" i="41"/>
  <c r="I296" i="41" s="1"/>
  <c r="F125" i="41"/>
  <c r="J124" i="41"/>
  <c r="I124" i="41" s="1"/>
  <c r="I123" i="41"/>
  <c r="J19" i="41"/>
  <c r="F20" i="41"/>
  <c r="J247" i="41"/>
  <c r="F248" i="41"/>
  <c r="J225" i="41"/>
  <c r="I225" i="41" s="1"/>
  <c r="F226" i="41"/>
  <c r="I18" i="41"/>
  <c r="F278" i="41"/>
  <c r="J277" i="41"/>
  <c r="I277" i="41" s="1"/>
  <c r="F43" i="41"/>
  <c r="J42" i="41"/>
  <c r="J192" i="41"/>
  <c r="I192" i="41" s="1"/>
  <c r="F193" i="41"/>
  <c r="J143" i="41"/>
  <c r="F144" i="41"/>
  <c r="J119" i="40"/>
  <c r="I119" i="40" s="1"/>
  <c r="F120" i="40"/>
  <c r="J68" i="40"/>
  <c r="I68" i="40" s="1"/>
  <c r="F69" i="40"/>
  <c r="J274" i="40"/>
  <c r="I274" i="40" s="1"/>
  <c r="F275" i="40"/>
  <c r="J223" i="40"/>
  <c r="I223" i="40" s="1"/>
  <c r="F224" i="40"/>
  <c r="F43" i="40"/>
  <c r="J42" i="40"/>
  <c r="I18" i="40"/>
  <c r="J141" i="40"/>
  <c r="F142" i="40"/>
  <c r="F173" i="40"/>
  <c r="J172" i="40"/>
  <c r="I172" i="40" s="1"/>
  <c r="I41" i="40"/>
  <c r="J87" i="40"/>
  <c r="I87" i="40" s="1"/>
  <c r="F88" i="40"/>
  <c r="F247" i="40"/>
  <c r="J246" i="40"/>
  <c r="I246" i="40" s="1"/>
  <c r="I171" i="40"/>
  <c r="M32" i="40"/>
  <c r="P32" i="40" s="1"/>
  <c r="R32" i="40" s="1"/>
  <c r="F20" i="40"/>
  <c r="J19" i="40"/>
  <c r="J295" i="40"/>
  <c r="I295" i="40" s="1"/>
  <c r="F296" i="40"/>
  <c r="I40" i="39"/>
  <c r="F42" i="39"/>
  <c r="J41" i="39"/>
  <c r="J245" i="39"/>
  <c r="I245" i="39" s="1"/>
  <c r="F246" i="39"/>
  <c r="F295" i="39"/>
  <c r="J294" i="39"/>
  <c r="I294" i="39" s="1"/>
  <c r="F120" i="39"/>
  <c r="J119" i="39"/>
  <c r="I119" i="39" s="1"/>
  <c r="J190" i="39"/>
  <c r="I190" i="39" s="1"/>
  <c r="F191" i="39"/>
  <c r="F275" i="39"/>
  <c r="J274" i="39"/>
  <c r="I274" i="39" s="1"/>
  <c r="J18" i="39"/>
  <c r="F19" i="39"/>
  <c r="I66" i="39"/>
  <c r="J170" i="39"/>
  <c r="F171" i="39"/>
  <c r="F68" i="39"/>
  <c r="J67" i="39"/>
  <c r="I67" i="39" s="1"/>
  <c r="F87" i="39"/>
  <c r="J86" i="39"/>
  <c r="I86" i="39" s="1"/>
  <c r="F223" i="39"/>
  <c r="J222" i="39"/>
  <c r="F140" i="39"/>
  <c r="J139" i="39"/>
  <c r="I139" i="39" s="1"/>
  <c r="M31" i="37"/>
  <c r="O31" i="37" s="1"/>
  <c r="J86" i="37"/>
  <c r="I86" i="37" s="1"/>
  <c r="I121" i="37"/>
  <c r="J20" i="37"/>
  <c r="J122" i="37"/>
  <c r="I122" i="37" s="1"/>
  <c r="I19" i="37"/>
  <c r="J67" i="37"/>
  <c r="I67" i="37" s="1"/>
  <c r="J295" i="37"/>
  <c r="I295" i="37" s="1"/>
  <c r="I40" i="37"/>
  <c r="J172" i="37"/>
  <c r="I172" i="37" s="1"/>
  <c r="J41" i="37"/>
  <c r="J191" i="37"/>
  <c r="I191" i="37" s="1"/>
  <c r="J224" i="37"/>
  <c r="I224" i="37" s="1"/>
  <c r="I66" i="37"/>
  <c r="J276" i="37"/>
  <c r="I276" i="37" s="1"/>
  <c r="J245" i="37"/>
  <c r="I245" i="37" s="1"/>
  <c r="J141" i="37"/>
  <c r="J272" i="36"/>
  <c r="F273" i="36"/>
  <c r="J187" i="36"/>
  <c r="I187" i="36" s="1"/>
  <c r="F188" i="36"/>
  <c r="F85" i="36"/>
  <c r="J84" i="36"/>
  <c r="J292" i="36"/>
  <c r="F293" i="36"/>
  <c r="F67" i="36"/>
  <c r="J66" i="36"/>
  <c r="I186" i="36"/>
  <c r="F244" i="36"/>
  <c r="J243" i="36"/>
  <c r="I243" i="36" s="1"/>
  <c r="F26" i="36"/>
  <c r="J25" i="36"/>
  <c r="I24" i="36"/>
  <c r="J139" i="36"/>
  <c r="F140" i="36"/>
  <c r="M17" i="44" l="1"/>
  <c r="O17" i="44" s="1"/>
  <c r="J220" i="36"/>
  <c r="I220" i="36" s="1"/>
  <c r="F221" i="36"/>
  <c r="I257" i="45"/>
  <c r="M20" i="45"/>
  <c r="I258" i="45"/>
  <c r="J259" i="45"/>
  <c r="J306" i="45" s="1"/>
  <c r="M34" i="45"/>
  <c r="P34" i="45" s="1"/>
  <c r="R34" i="45" s="1"/>
  <c r="J70" i="41"/>
  <c r="I70" i="41" s="1"/>
  <c r="F71" i="41"/>
  <c r="F118" i="36"/>
  <c r="J117" i="36"/>
  <c r="I173" i="41"/>
  <c r="F90" i="41"/>
  <c r="J90" i="41" s="1"/>
  <c r="I90" i="41" s="1"/>
  <c r="J89" i="41"/>
  <c r="J174" i="41"/>
  <c r="I174" i="41" s="1"/>
  <c r="F175" i="41"/>
  <c r="F40" i="36"/>
  <c r="J39" i="36"/>
  <c r="I39" i="36" s="1"/>
  <c r="F192" i="40"/>
  <c r="J191" i="40"/>
  <c r="I191" i="40" s="1"/>
  <c r="F169" i="36"/>
  <c r="J168" i="36"/>
  <c r="I168" i="36" s="1"/>
  <c r="M11" i="43"/>
  <c r="P11" i="43" s="1"/>
  <c r="R11" i="43" s="1"/>
  <c r="J175" i="44"/>
  <c r="F176" i="44"/>
  <c r="I123" i="44"/>
  <c r="F145" i="44"/>
  <c r="J144" i="44"/>
  <c r="F23" i="44"/>
  <c r="J22" i="44"/>
  <c r="J47" i="44"/>
  <c r="F48" i="44"/>
  <c r="F252" i="44"/>
  <c r="J251" i="44"/>
  <c r="M24" i="44" s="1"/>
  <c r="O24" i="44" s="1"/>
  <c r="F299" i="44"/>
  <c r="J298" i="44"/>
  <c r="I298" i="44" s="1"/>
  <c r="F229" i="44"/>
  <c r="J228" i="44"/>
  <c r="I228" i="44" s="1"/>
  <c r="F71" i="44"/>
  <c r="J70" i="44"/>
  <c r="I70" i="44" s="1"/>
  <c r="J279" i="44"/>
  <c r="F280" i="44"/>
  <c r="J280" i="44" s="1"/>
  <c r="J196" i="44"/>
  <c r="I196" i="44" s="1"/>
  <c r="F197" i="44"/>
  <c r="F125" i="44"/>
  <c r="J124" i="44"/>
  <c r="I124" i="44" s="1"/>
  <c r="I143" i="44"/>
  <c r="I21" i="44"/>
  <c r="F195" i="43"/>
  <c r="J194" i="43"/>
  <c r="I194" i="43" s="1"/>
  <c r="I42" i="43"/>
  <c r="I141" i="43"/>
  <c r="M13" i="43"/>
  <c r="P13" i="43" s="1"/>
  <c r="R13" i="43" s="1"/>
  <c r="F44" i="43"/>
  <c r="J43" i="43"/>
  <c r="I171" i="43"/>
  <c r="M32" i="43"/>
  <c r="P32" i="43" s="1"/>
  <c r="R32" i="43" s="1"/>
  <c r="F248" i="43"/>
  <c r="J247" i="43"/>
  <c r="F173" i="43"/>
  <c r="J172" i="43"/>
  <c r="I172" i="43" s="1"/>
  <c r="F296" i="43"/>
  <c r="J295" i="43"/>
  <c r="I295" i="43" s="1"/>
  <c r="F226" i="43"/>
  <c r="J225" i="43"/>
  <c r="I225" i="43" s="1"/>
  <c r="F70" i="43"/>
  <c r="J69" i="43"/>
  <c r="I69" i="43" s="1"/>
  <c r="I90" i="43"/>
  <c r="I91" i="43" s="1"/>
  <c r="J91" i="43"/>
  <c r="F143" i="43"/>
  <c r="J142" i="43"/>
  <c r="I142" i="43" s="1"/>
  <c r="J22" i="43"/>
  <c r="F23" i="43"/>
  <c r="F277" i="43"/>
  <c r="J276" i="43"/>
  <c r="I276" i="43" s="1"/>
  <c r="F124" i="43"/>
  <c r="J123" i="43"/>
  <c r="I21" i="43"/>
  <c r="I143" i="42"/>
  <c r="M39" i="42"/>
  <c r="O39" i="42" s="1"/>
  <c r="J144" i="42"/>
  <c r="F145" i="42"/>
  <c r="I90" i="42"/>
  <c r="I91" i="42" s="1"/>
  <c r="J91" i="42"/>
  <c r="F44" i="42"/>
  <c r="J43" i="42"/>
  <c r="I42" i="42"/>
  <c r="M25" i="42"/>
  <c r="O25" i="42" s="1"/>
  <c r="J194" i="42"/>
  <c r="I194" i="42" s="1"/>
  <c r="F195" i="42"/>
  <c r="F251" i="42"/>
  <c r="J250" i="42"/>
  <c r="I250" i="42" s="1"/>
  <c r="J20" i="42"/>
  <c r="F21" i="42"/>
  <c r="F177" i="42"/>
  <c r="J177" i="42" s="1"/>
  <c r="J176" i="42"/>
  <c r="I176" i="42" s="1"/>
  <c r="I19" i="42"/>
  <c r="M10" i="42"/>
  <c r="O10" i="42" s="1"/>
  <c r="F72" i="42"/>
  <c r="J72" i="42" s="1"/>
  <c r="J71" i="42"/>
  <c r="I121" i="42"/>
  <c r="F123" i="42"/>
  <c r="J122" i="42"/>
  <c r="I122" i="42" s="1"/>
  <c r="F298" i="42"/>
  <c r="J297" i="42"/>
  <c r="I297" i="42" s="1"/>
  <c r="F279" i="42"/>
  <c r="J278" i="42"/>
  <c r="I278" i="42" s="1"/>
  <c r="F227" i="42"/>
  <c r="J226" i="42"/>
  <c r="I226" i="42" s="1"/>
  <c r="I42" i="41"/>
  <c r="M25" i="41"/>
  <c r="O25" i="41" s="1"/>
  <c r="J248" i="41"/>
  <c r="F249" i="41"/>
  <c r="F44" i="41"/>
  <c r="J43" i="41"/>
  <c r="F298" i="41"/>
  <c r="J297" i="41"/>
  <c r="I297" i="41" s="1"/>
  <c r="F21" i="41"/>
  <c r="J20" i="41"/>
  <c r="F279" i="41"/>
  <c r="J278" i="41"/>
  <c r="I278" i="41" s="1"/>
  <c r="I19" i="41"/>
  <c r="M10" i="41"/>
  <c r="O10" i="41" s="1"/>
  <c r="F145" i="41"/>
  <c r="J144" i="41"/>
  <c r="I143" i="41"/>
  <c r="M39" i="41"/>
  <c r="O39" i="41" s="1"/>
  <c r="J193" i="41"/>
  <c r="I193" i="41" s="1"/>
  <c r="F194" i="41"/>
  <c r="J226" i="41"/>
  <c r="F227" i="41"/>
  <c r="F126" i="41"/>
  <c r="J125" i="41"/>
  <c r="I125" i="41" s="1"/>
  <c r="J69" i="40"/>
  <c r="I69" i="40" s="1"/>
  <c r="F70" i="40"/>
  <c r="F89" i="40"/>
  <c r="J88" i="40"/>
  <c r="J173" i="40"/>
  <c r="I173" i="40" s="1"/>
  <c r="F174" i="40"/>
  <c r="F225" i="40"/>
  <c r="J224" i="40"/>
  <c r="I224" i="40" s="1"/>
  <c r="F297" i="40"/>
  <c r="J296" i="40"/>
  <c r="I296" i="40" s="1"/>
  <c r="I19" i="40"/>
  <c r="F143" i="40"/>
  <c r="J142" i="40"/>
  <c r="I142" i="40" s="1"/>
  <c r="I42" i="40"/>
  <c r="F276" i="40"/>
  <c r="J275" i="40"/>
  <c r="I275" i="40" s="1"/>
  <c r="F121" i="40"/>
  <c r="J120" i="40"/>
  <c r="I120" i="40" s="1"/>
  <c r="J20" i="40"/>
  <c r="F21" i="40"/>
  <c r="J247" i="40"/>
  <c r="F248" i="40"/>
  <c r="I141" i="40"/>
  <c r="M13" i="40"/>
  <c r="P13" i="40" s="1"/>
  <c r="R13" i="40" s="1"/>
  <c r="J43" i="40"/>
  <c r="F44" i="40"/>
  <c r="J19" i="39"/>
  <c r="F20" i="39"/>
  <c r="F88" i="39"/>
  <c r="J87" i="39"/>
  <c r="I87" i="39" s="1"/>
  <c r="J295" i="39"/>
  <c r="I295" i="39" s="1"/>
  <c r="F296" i="39"/>
  <c r="I18" i="39"/>
  <c r="F276" i="39"/>
  <c r="J275" i="39"/>
  <c r="I275" i="39" s="1"/>
  <c r="F172" i="39"/>
  <c r="J171" i="39"/>
  <c r="F192" i="39"/>
  <c r="J191" i="39"/>
  <c r="I191" i="39" s="1"/>
  <c r="I41" i="39"/>
  <c r="J68" i="39"/>
  <c r="I68" i="39" s="1"/>
  <c r="F69" i="39"/>
  <c r="F141" i="39"/>
  <c r="J140" i="39"/>
  <c r="I140" i="39" s="1"/>
  <c r="F43" i="39"/>
  <c r="J42" i="39"/>
  <c r="F247" i="39"/>
  <c r="J246" i="39"/>
  <c r="I246" i="39" s="1"/>
  <c r="J223" i="39"/>
  <c r="I223" i="39" s="1"/>
  <c r="F224" i="39"/>
  <c r="J120" i="39"/>
  <c r="I120" i="39" s="1"/>
  <c r="F121" i="39"/>
  <c r="J296" i="37"/>
  <c r="I296" i="37" s="1"/>
  <c r="I20" i="37"/>
  <c r="J142" i="37"/>
  <c r="I142" i="37" s="1"/>
  <c r="J192" i="37"/>
  <c r="I192" i="37" s="1"/>
  <c r="J42" i="37"/>
  <c r="J68" i="37"/>
  <c r="I68" i="37" s="1"/>
  <c r="J123" i="37"/>
  <c r="I41" i="37"/>
  <c r="J173" i="37"/>
  <c r="I173" i="37" s="1"/>
  <c r="J246" i="37"/>
  <c r="I246" i="37" s="1"/>
  <c r="M10" i="37"/>
  <c r="O10" i="37" s="1"/>
  <c r="J87" i="37"/>
  <c r="I87" i="37" s="1"/>
  <c r="J21" i="37"/>
  <c r="J277" i="37"/>
  <c r="I277" i="37" s="1"/>
  <c r="I141" i="37"/>
  <c r="M12" i="37"/>
  <c r="O12" i="37" s="1"/>
  <c r="J225" i="37"/>
  <c r="I225" i="37" s="1"/>
  <c r="F294" i="36"/>
  <c r="J293" i="36"/>
  <c r="I293" i="36" s="1"/>
  <c r="I84" i="36"/>
  <c r="J140" i="36"/>
  <c r="I140" i="36" s="1"/>
  <c r="F141" i="36"/>
  <c r="J273" i="36"/>
  <c r="F274" i="36"/>
  <c r="I139" i="36"/>
  <c r="I272" i="36"/>
  <c r="M30" i="36"/>
  <c r="P30" i="36" s="1"/>
  <c r="R30" i="36" s="1"/>
  <c r="J85" i="36"/>
  <c r="F86" i="36"/>
  <c r="I66" i="36"/>
  <c r="F189" i="36"/>
  <c r="J188" i="36"/>
  <c r="I188" i="36" s="1"/>
  <c r="I25" i="36"/>
  <c r="F27" i="36"/>
  <c r="J26" i="36"/>
  <c r="F245" i="36"/>
  <c r="J244" i="36"/>
  <c r="I244" i="36" s="1"/>
  <c r="J67" i="36"/>
  <c r="I67" i="36" s="1"/>
  <c r="F68" i="36"/>
  <c r="I259" i="45" l="1"/>
  <c r="I306" i="45" s="1"/>
  <c r="F222" i="36"/>
  <c r="J221" i="36"/>
  <c r="I221" i="36" s="1"/>
  <c r="P20" i="45"/>
  <c r="M41" i="45"/>
  <c r="J192" i="40"/>
  <c r="I192" i="40" s="1"/>
  <c r="F193" i="40"/>
  <c r="J40" i="36"/>
  <c r="I40" i="36" s="1"/>
  <c r="F41" i="36"/>
  <c r="J175" i="41"/>
  <c r="F176" i="41"/>
  <c r="J118" i="36"/>
  <c r="I118" i="36" s="1"/>
  <c r="F119" i="36"/>
  <c r="F170" i="36"/>
  <c r="J169" i="36"/>
  <c r="I169" i="36" s="1"/>
  <c r="J71" i="41"/>
  <c r="F72" i="41"/>
  <c r="J72" i="41" s="1"/>
  <c r="I72" i="41" s="1"/>
  <c r="I73" i="41" s="1"/>
  <c r="I175" i="44"/>
  <c r="I89" i="41"/>
  <c r="I91" i="41" s="1"/>
  <c r="J91" i="41"/>
  <c r="F177" i="44"/>
  <c r="J177" i="44" s="1"/>
  <c r="J176" i="44"/>
  <c r="F126" i="44"/>
  <c r="J125" i="44"/>
  <c r="I125" i="44" s="1"/>
  <c r="J48" i="44"/>
  <c r="I48" i="44" s="1"/>
  <c r="F49" i="44"/>
  <c r="J49" i="44" s="1"/>
  <c r="M26" i="44" s="1"/>
  <c r="O26" i="44" s="1"/>
  <c r="F198" i="44"/>
  <c r="J197" i="44"/>
  <c r="I197" i="44" s="1"/>
  <c r="J71" i="44"/>
  <c r="F72" i="44"/>
  <c r="J72" i="44" s="1"/>
  <c r="I22" i="44"/>
  <c r="I280" i="44"/>
  <c r="I281" i="44" s="1"/>
  <c r="J281" i="44"/>
  <c r="F230" i="44"/>
  <c r="J229" i="44"/>
  <c r="I229" i="44" s="1"/>
  <c r="F24" i="44"/>
  <c r="J23" i="44"/>
  <c r="I144" i="44"/>
  <c r="F300" i="44"/>
  <c r="J299" i="44"/>
  <c r="I299" i="44" s="1"/>
  <c r="J145" i="44"/>
  <c r="F146" i="44"/>
  <c r="I251" i="44"/>
  <c r="F253" i="44"/>
  <c r="J252" i="44"/>
  <c r="M21" i="44" s="1"/>
  <c r="O21" i="44" s="1"/>
  <c r="M12" i="43"/>
  <c r="P12" i="43" s="1"/>
  <c r="R12" i="43" s="1"/>
  <c r="J195" i="43"/>
  <c r="I195" i="43" s="1"/>
  <c r="F196" i="43"/>
  <c r="F144" i="43"/>
  <c r="J143" i="43"/>
  <c r="J296" i="43"/>
  <c r="I296" i="43" s="1"/>
  <c r="F297" i="43"/>
  <c r="I123" i="43"/>
  <c r="I43" i="43"/>
  <c r="J173" i="43"/>
  <c r="I173" i="43" s="1"/>
  <c r="F174" i="43"/>
  <c r="J44" i="43"/>
  <c r="F45" i="43"/>
  <c r="J277" i="43"/>
  <c r="I277" i="43" s="1"/>
  <c r="F278" i="43"/>
  <c r="F71" i="43"/>
  <c r="J70" i="43"/>
  <c r="I70" i="43" s="1"/>
  <c r="J248" i="43"/>
  <c r="F249" i="43"/>
  <c r="J124" i="43"/>
  <c r="I124" i="43" s="1"/>
  <c r="F125" i="43"/>
  <c r="J23" i="43"/>
  <c r="F24" i="43"/>
  <c r="I22" i="43"/>
  <c r="F227" i="43"/>
  <c r="J226" i="43"/>
  <c r="F228" i="42"/>
  <c r="J227" i="42"/>
  <c r="I227" i="42" s="1"/>
  <c r="J21" i="42"/>
  <c r="F22" i="42"/>
  <c r="I43" i="42"/>
  <c r="I20" i="42"/>
  <c r="M11" i="42"/>
  <c r="O11" i="42" s="1"/>
  <c r="F45" i="42"/>
  <c r="J44" i="42"/>
  <c r="I44" i="42" s="1"/>
  <c r="I72" i="42"/>
  <c r="I73" i="42" s="1"/>
  <c r="J73" i="42"/>
  <c r="J251" i="42"/>
  <c r="F252" i="42"/>
  <c r="J298" i="42"/>
  <c r="I298" i="42" s="1"/>
  <c r="F299" i="42"/>
  <c r="F196" i="42"/>
  <c r="J195" i="42"/>
  <c r="I195" i="42" s="1"/>
  <c r="F146" i="42"/>
  <c r="J145" i="42"/>
  <c r="I145" i="42" s="1"/>
  <c r="I144" i="42"/>
  <c r="F280" i="42"/>
  <c r="J280" i="42" s="1"/>
  <c r="J279" i="42"/>
  <c r="F124" i="42"/>
  <c r="J123" i="42"/>
  <c r="I177" i="42"/>
  <c r="I178" i="42" s="1"/>
  <c r="J178" i="42"/>
  <c r="M36" i="42"/>
  <c r="O36" i="42" s="1"/>
  <c r="F228" i="41"/>
  <c r="J227" i="41"/>
  <c r="I227" i="41" s="1"/>
  <c r="I144" i="41"/>
  <c r="I226" i="41"/>
  <c r="M36" i="41"/>
  <c r="O36" i="41" s="1"/>
  <c r="J145" i="41"/>
  <c r="I145" i="41" s="1"/>
  <c r="F146" i="41"/>
  <c r="J298" i="41"/>
  <c r="I298" i="41" s="1"/>
  <c r="F299" i="41"/>
  <c r="I43" i="41"/>
  <c r="F45" i="41"/>
  <c r="J44" i="41"/>
  <c r="I44" i="41" s="1"/>
  <c r="J249" i="41"/>
  <c r="I249" i="41" s="1"/>
  <c r="F250" i="41"/>
  <c r="J279" i="41"/>
  <c r="F280" i="41"/>
  <c r="J280" i="41" s="1"/>
  <c r="I248" i="41"/>
  <c r="M16" i="41"/>
  <c r="O16" i="41" s="1"/>
  <c r="I20" i="41"/>
  <c r="M11" i="41"/>
  <c r="O11" i="41" s="1"/>
  <c r="F195" i="41"/>
  <c r="J194" i="41"/>
  <c r="I194" i="41" s="1"/>
  <c r="F127" i="41"/>
  <c r="J127" i="41" s="1"/>
  <c r="J126" i="41"/>
  <c r="J21" i="41"/>
  <c r="F22" i="41"/>
  <c r="J276" i="40"/>
  <c r="I276" i="40" s="1"/>
  <c r="F277" i="40"/>
  <c r="J297" i="40"/>
  <c r="I297" i="40" s="1"/>
  <c r="F298" i="40"/>
  <c r="J89" i="40"/>
  <c r="I89" i="40" s="1"/>
  <c r="F90" i="40"/>
  <c r="J90" i="40" s="1"/>
  <c r="F22" i="40"/>
  <c r="J21" i="40"/>
  <c r="F175" i="40"/>
  <c r="J174" i="40"/>
  <c r="I174" i="40" s="1"/>
  <c r="F71" i="40"/>
  <c r="J70" i="40"/>
  <c r="I70" i="40" s="1"/>
  <c r="I88" i="40"/>
  <c r="I20" i="40"/>
  <c r="M11" i="40"/>
  <c r="P11" i="40" s="1"/>
  <c r="R11" i="40" s="1"/>
  <c r="J143" i="40"/>
  <c r="F144" i="40"/>
  <c r="F45" i="40"/>
  <c r="J44" i="40"/>
  <c r="F249" i="40"/>
  <c r="J248" i="40"/>
  <c r="M26" i="40"/>
  <c r="P26" i="40" s="1"/>
  <c r="R26" i="40" s="1"/>
  <c r="I43" i="40"/>
  <c r="J121" i="40"/>
  <c r="F122" i="40"/>
  <c r="J225" i="40"/>
  <c r="I225" i="40" s="1"/>
  <c r="F226" i="40"/>
  <c r="F193" i="39"/>
  <c r="J192" i="39"/>
  <c r="I192" i="39" s="1"/>
  <c r="I171" i="39"/>
  <c r="M32" i="39"/>
  <c r="P32" i="39" s="1"/>
  <c r="R32" i="39" s="1"/>
  <c r="F297" i="39"/>
  <c r="J296" i="39"/>
  <c r="I296" i="39" s="1"/>
  <c r="J43" i="39"/>
  <c r="F44" i="39"/>
  <c r="F122" i="39"/>
  <c r="J121" i="39"/>
  <c r="F142" i="39"/>
  <c r="J141" i="39"/>
  <c r="F173" i="39"/>
  <c r="J172" i="39"/>
  <c r="I172" i="39" s="1"/>
  <c r="F89" i="39"/>
  <c r="J88" i="39"/>
  <c r="J247" i="39"/>
  <c r="F248" i="39"/>
  <c r="I42" i="39"/>
  <c r="F225" i="39"/>
  <c r="J224" i="39"/>
  <c r="I224" i="39" s="1"/>
  <c r="F70" i="39"/>
  <c r="J69" i="39"/>
  <c r="I69" i="39" s="1"/>
  <c r="J20" i="39"/>
  <c r="F21" i="39"/>
  <c r="J276" i="39"/>
  <c r="I276" i="39" s="1"/>
  <c r="F277" i="39"/>
  <c r="I19" i="39"/>
  <c r="J226" i="37"/>
  <c r="J22" i="37"/>
  <c r="J143" i="37"/>
  <c r="I123" i="37"/>
  <c r="M11" i="37"/>
  <c r="O11" i="37" s="1"/>
  <c r="J193" i="37"/>
  <c r="I193" i="37" s="1"/>
  <c r="J88" i="37"/>
  <c r="J124" i="37"/>
  <c r="I124" i="37" s="1"/>
  <c r="J69" i="37"/>
  <c r="I69" i="37" s="1"/>
  <c r="J247" i="37"/>
  <c r="M25" i="37"/>
  <c r="O25" i="37" s="1"/>
  <c r="I42" i="37"/>
  <c r="J278" i="37"/>
  <c r="I278" i="37" s="1"/>
  <c r="I21" i="37"/>
  <c r="J174" i="37"/>
  <c r="I174" i="37" s="1"/>
  <c r="J43" i="37"/>
  <c r="J297" i="37"/>
  <c r="I297" i="37" s="1"/>
  <c r="J86" i="36"/>
  <c r="F87" i="36"/>
  <c r="J274" i="36"/>
  <c r="I274" i="36" s="1"/>
  <c r="F275" i="36"/>
  <c r="I85" i="36"/>
  <c r="J68" i="36"/>
  <c r="I68" i="36" s="1"/>
  <c r="F69" i="36"/>
  <c r="F142" i="36"/>
  <c r="J141" i="36"/>
  <c r="F190" i="36"/>
  <c r="J189" i="36"/>
  <c r="J245" i="36"/>
  <c r="I245" i="36" s="1"/>
  <c r="F246" i="36"/>
  <c r="F28" i="36"/>
  <c r="J28" i="36" s="1"/>
  <c r="J27" i="36"/>
  <c r="F295" i="36"/>
  <c r="J294" i="36"/>
  <c r="I294" i="36" s="1"/>
  <c r="F223" i="36" l="1"/>
  <c r="J222" i="36"/>
  <c r="R20" i="45"/>
  <c r="R41" i="45" s="1"/>
  <c r="R47" i="45" s="1"/>
  <c r="P41" i="45"/>
  <c r="I175" i="41"/>
  <c r="J41" i="36"/>
  <c r="I41" i="36" s="1"/>
  <c r="F42" i="36"/>
  <c r="J73" i="41"/>
  <c r="I177" i="44"/>
  <c r="F171" i="36"/>
  <c r="J170" i="36"/>
  <c r="F194" i="40"/>
  <c r="J193" i="40"/>
  <c r="I193" i="40" s="1"/>
  <c r="F120" i="36"/>
  <c r="J119" i="36"/>
  <c r="I119" i="36" s="1"/>
  <c r="J176" i="41"/>
  <c r="I176" i="41" s="1"/>
  <c r="F177" i="41"/>
  <c r="J177" i="41" s="1"/>
  <c r="I177" i="41" s="1"/>
  <c r="I176" i="44"/>
  <c r="I178" i="44" s="1"/>
  <c r="J178" i="44"/>
  <c r="I23" i="44"/>
  <c r="I72" i="44"/>
  <c r="I73" i="44" s="1"/>
  <c r="J73" i="44"/>
  <c r="F25" i="44"/>
  <c r="J24" i="44"/>
  <c r="J146" i="44"/>
  <c r="F147" i="44"/>
  <c r="I145" i="44"/>
  <c r="J230" i="44"/>
  <c r="I230" i="44" s="1"/>
  <c r="F231" i="44"/>
  <c r="J198" i="44"/>
  <c r="F199" i="44"/>
  <c r="I49" i="44"/>
  <c r="I50" i="44" s="1"/>
  <c r="J50" i="44"/>
  <c r="J300" i="44"/>
  <c r="I300" i="44" s="1"/>
  <c r="F301" i="44"/>
  <c r="I252" i="44"/>
  <c r="J253" i="44"/>
  <c r="M9" i="44" s="1"/>
  <c r="O9" i="44" s="1"/>
  <c r="F254" i="44"/>
  <c r="F127" i="44"/>
  <c r="J127" i="44" s="1"/>
  <c r="J126" i="44"/>
  <c r="F197" i="43"/>
  <c r="J196" i="43"/>
  <c r="I196" i="43" s="1"/>
  <c r="M26" i="43"/>
  <c r="P26" i="43" s="1"/>
  <c r="R26" i="43" s="1"/>
  <c r="F72" i="43"/>
  <c r="J72" i="43" s="1"/>
  <c r="J71" i="43"/>
  <c r="F25" i="43"/>
  <c r="J24" i="43"/>
  <c r="F279" i="43"/>
  <c r="J278" i="43"/>
  <c r="I278" i="43" s="1"/>
  <c r="I23" i="43"/>
  <c r="F126" i="43"/>
  <c r="J125" i="43"/>
  <c r="I125" i="43" s="1"/>
  <c r="F46" i="43"/>
  <c r="J45" i="43"/>
  <c r="I45" i="43" s="1"/>
  <c r="F298" i="43"/>
  <c r="J297" i="43"/>
  <c r="I44" i="43"/>
  <c r="I226" i="43"/>
  <c r="M37" i="43"/>
  <c r="P37" i="43" s="1"/>
  <c r="R37" i="43" s="1"/>
  <c r="J249" i="43"/>
  <c r="I249" i="43" s="1"/>
  <c r="F250" i="43"/>
  <c r="J174" i="43"/>
  <c r="I174" i="43" s="1"/>
  <c r="F175" i="43"/>
  <c r="I143" i="43"/>
  <c r="M40" i="43"/>
  <c r="P40" i="43" s="1"/>
  <c r="R40" i="43" s="1"/>
  <c r="J227" i="43"/>
  <c r="I227" i="43" s="1"/>
  <c r="F228" i="43"/>
  <c r="I248" i="43"/>
  <c r="M17" i="43"/>
  <c r="P17" i="43" s="1"/>
  <c r="R17" i="43" s="1"/>
  <c r="J144" i="43"/>
  <c r="F145" i="43"/>
  <c r="F300" i="42"/>
  <c r="J299" i="42"/>
  <c r="I299" i="42" s="1"/>
  <c r="I280" i="42"/>
  <c r="I281" i="42" s="1"/>
  <c r="J281" i="42"/>
  <c r="F253" i="42"/>
  <c r="J252" i="42"/>
  <c r="I251" i="42"/>
  <c r="M24" i="42"/>
  <c r="O24" i="42" s="1"/>
  <c r="J22" i="42"/>
  <c r="F23" i="42"/>
  <c r="F147" i="42"/>
  <c r="J146" i="42"/>
  <c r="I21" i="42"/>
  <c r="M17" i="42"/>
  <c r="O17" i="42" s="1"/>
  <c r="I123" i="42"/>
  <c r="F125" i="42"/>
  <c r="J124" i="42"/>
  <c r="I124" i="42" s="1"/>
  <c r="F197" i="42"/>
  <c r="J196" i="42"/>
  <c r="I196" i="42" s="1"/>
  <c r="J45" i="42"/>
  <c r="I45" i="42" s="1"/>
  <c r="F46" i="42"/>
  <c r="F229" i="42"/>
  <c r="J228" i="42"/>
  <c r="I228" i="42" s="1"/>
  <c r="F251" i="41"/>
  <c r="J250" i="41"/>
  <c r="I250" i="41" s="1"/>
  <c r="J146" i="41"/>
  <c r="F147" i="41"/>
  <c r="J45" i="41"/>
  <c r="I45" i="41" s="1"/>
  <c r="F46" i="41"/>
  <c r="J195" i="41"/>
  <c r="I195" i="41" s="1"/>
  <c r="F196" i="41"/>
  <c r="I21" i="41"/>
  <c r="M17" i="41"/>
  <c r="O17" i="41" s="1"/>
  <c r="I280" i="41"/>
  <c r="I281" i="41" s="1"/>
  <c r="J281" i="41"/>
  <c r="F300" i="41"/>
  <c r="J299" i="41"/>
  <c r="I299" i="41" s="1"/>
  <c r="F23" i="41"/>
  <c r="J22" i="41"/>
  <c r="I127" i="41"/>
  <c r="I128" i="41" s="1"/>
  <c r="J128" i="41"/>
  <c r="J228" i="41"/>
  <c r="I228" i="41" s="1"/>
  <c r="F229" i="41"/>
  <c r="F123" i="40"/>
  <c r="J122" i="40"/>
  <c r="I122" i="40" s="1"/>
  <c r="F145" i="40"/>
  <c r="J144" i="40"/>
  <c r="I90" i="40"/>
  <c r="I91" i="40" s="1"/>
  <c r="J91" i="40"/>
  <c r="J249" i="40"/>
  <c r="I249" i="40" s="1"/>
  <c r="F250" i="40"/>
  <c r="I143" i="40"/>
  <c r="M40" i="40"/>
  <c r="P40" i="40" s="1"/>
  <c r="R40" i="40" s="1"/>
  <c r="J175" i="40"/>
  <c r="F176" i="40"/>
  <c r="I21" i="40"/>
  <c r="M12" i="40"/>
  <c r="P12" i="40" s="1"/>
  <c r="R12" i="40" s="1"/>
  <c r="F278" i="40"/>
  <c r="J277" i="40"/>
  <c r="I277" i="40" s="1"/>
  <c r="I248" i="40"/>
  <c r="M17" i="40"/>
  <c r="P17" i="40" s="1"/>
  <c r="R17" i="40" s="1"/>
  <c r="F299" i="40"/>
  <c r="J298" i="40"/>
  <c r="I298" i="40" s="1"/>
  <c r="I121" i="40"/>
  <c r="F227" i="40"/>
  <c r="J226" i="40"/>
  <c r="I226" i="40" s="1"/>
  <c r="I44" i="40"/>
  <c r="J45" i="40"/>
  <c r="I45" i="40" s="1"/>
  <c r="F46" i="40"/>
  <c r="F72" i="40"/>
  <c r="J72" i="40" s="1"/>
  <c r="J71" i="40"/>
  <c r="F23" i="40"/>
  <c r="J22" i="40"/>
  <c r="I88" i="39"/>
  <c r="F45" i="39"/>
  <c r="J44" i="39"/>
  <c r="F71" i="39"/>
  <c r="J70" i="39"/>
  <c r="I70" i="39" s="1"/>
  <c r="F90" i="39"/>
  <c r="J90" i="39" s="1"/>
  <c r="J89" i="39"/>
  <c r="I89" i="39" s="1"/>
  <c r="I43" i="39"/>
  <c r="F226" i="39"/>
  <c r="J225" i="39"/>
  <c r="I225" i="39" s="1"/>
  <c r="J173" i="39"/>
  <c r="I173" i="39" s="1"/>
  <c r="F174" i="39"/>
  <c r="F298" i="39"/>
  <c r="J297" i="39"/>
  <c r="I297" i="39" s="1"/>
  <c r="F278" i="39"/>
  <c r="J277" i="39"/>
  <c r="I277" i="39" s="1"/>
  <c r="I141" i="39"/>
  <c r="M13" i="39"/>
  <c r="P13" i="39" s="1"/>
  <c r="R13" i="39" s="1"/>
  <c r="J142" i="39"/>
  <c r="I142" i="39" s="1"/>
  <c r="F143" i="39"/>
  <c r="J21" i="39"/>
  <c r="F22" i="39"/>
  <c r="F249" i="39"/>
  <c r="J248" i="39"/>
  <c r="I121" i="39"/>
  <c r="I20" i="39"/>
  <c r="M11" i="39"/>
  <c r="P11" i="39" s="1"/>
  <c r="R11" i="39" s="1"/>
  <c r="F123" i="39"/>
  <c r="J122" i="39"/>
  <c r="I122" i="39" s="1"/>
  <c r="J193" i="39"/>
  <c r="I193" i="39" s="1"/>
  <c r="F194" i="39"/>
  <c r="J298" i="37"/>
  <c r="I298" i="37" s="1"/>
  <c r="I43" i="37"/>
  <c r="J144" i="37"/>
  <c r="J125" i="37"/>
  <c r="I125" i="37" s="1"/>
  <c r="J44" i="37"/>
  <c r="I44" i="37" s="1"/>
  <c r="J89" i="37"/>
  <c r="I89" i="37" s="1"/>
  <c r="J90" i="37"/>
  <c r="I22" i="37"/>
  <c r="I88" i="37"/>
  <c r="J23" i="37"/>
  <c r="J280" i="37"/>
  <c r="J279" i="37"/>
  <c r="J175" i="37"/>
  <c r="I175" i="37" s="1"/>
  <c r="J248" i="37"/>
  <c r="J194" i="37"/>
  <c r="I226" i="37"/>
  <c r="M36" i="37"/>
  <c r="O36" i="37" s="1"/>
  <c r="J70" i="37"/>
  <c r="I70" i="37" s="1"/>
  <c r="I143" i="37"/>
  <c r="M39" i="37"/>
  <c r="O39" i="37" s="1"/>
  <c r="J227" i="37"/>
  <c r="I227" i="37" s="1"/>
  <c r="J246" i="36"/>
  <c r="I246" i="36" s="1"/>
  <c r="F247" i="36"/>
  <c r="J190" i="36"/>
  <c r="F191" i="36"/>
  <c r="I141" i="36"/>
  <c r="M13" i="36"/>
  <c r="P13" i="36" s="1"/>
  <c r="R13" i="36" s="1"/>
  <c r="F276" i="36"/>
  <c r="J275" i="36"/>
  <c r="I275" i="36" s="1"/>
  <c r="J295" i="36"/>
  <c r="I295" i="36" s="1"/>
  <c r="F296" i="36"/>
  <c r="I27" i="36"/>
  <c r="F70" i="36"/>
  <c r="J69" i="36"/>
  <c r="I69" i="36" s="1"/>
  <c r="F88" i="36"/>
  <c r="J87" i="36"/>
  <c r="I87" i="36" s="1"/>
  <c r="F143" i="36"/>
  <c r="J142" i="36"/>
  <c r="I28" i="36"/>
  <c r="J29" i="36"/>
  <c r="I86" i="36"/>
  <c r="M37" i="40" l="1"/>
  <c r="P37" i="40" s="1"/>
  <c r="R37" i="40" s="1"/>
  <c r="F224" i="36"/>
  <c r="J223" i="36"/>
  <c r="I223" i="36" s="1"/>
  <c r="J120" i="36"/>
  <c r="I120" i="36" s="1"/>
  <c r="F121" i="36"/>
  <c r="J42" i="36"/>
  <c r="I42" i="36" s="1"/>
  <c r="F43" i="36"/>
  <c r="J194" i="40"/>
  <c r="I194" i="40" s="1"/>
  <c r="F195" i="40"/>
  <c r="J178" i="41"/>
  <c r="I178" i="41"/>
  <c r="J171" i="36"/>
  <c r="I171" i="36" s="1"/>
  <c r="F172" i="36"/>
  <c r="I127" i="44"/>
  <c r="I128" i="44" s="1"/>
  <c r="J128" i="44"/>
  <c r="F148" i="44"/>
  <c r="J147" i="44"/>
  <c r="M18" i="44" s="1"/>
  <c r="O18" i="44" s="1"/>
  <c r="J254" i="44"/>
  <c r="M13" i="44" s="1"/>
  <c r="O13" i="44" s="1"/>
  <c r="F255" i="44"/>
  <c r="I146" i="44"/>
  <c r="I253" i="44"/>
  <c r="F200" i="44"/>
  <c r="J199" i="44"/>
  <c r="I199" i="44" s="1"/>
  <c r="I24" i="44"/>
  <c r="J25" i="44"/>
  <c r="F26" i="44"/>
  <c r="F232" i="44"/>
  <c r="J232" i="44" s="1"/>
  <c r="J231" i="44"/>
  <c r="F302" i="44"/>
  <c r="J301" i="44"/>
  <c r="F198" i="43"/>
  <c r="J197" i="43"/>
  <c r="I197" i="43" s="1"/>
  <c r="J145" i="43"/>
  <c r="F146" i="43"/>
  <c r="F176" i="43"/>
  <c r="J175" i="43"/>
  <c r="I144" i="43"/>
  <c r="F251" i="43"/>
  <c r="J250" i="43"/>
  <c r="I250" i="43" s="1"/>
  <c r="I297" i="43"/>
  <c r="M18" i="43"/>
  <c r="P18" i="43" s="1"/>
  <c r="R18" i="43" s="1"/>
  <c r="F299" i="43"/>
  <c r="J298" i="43"/>
  <c r="I298" i="43" s="1"/>
  <c r="J279" i="43"/>
  <c r="F280" i="43"/>
  <c r="J280" i="43" s="1"/>
  <c r="F229" i="43"/>
  <c r="J228" i="43"/>
  <c r="I228" i="43" s="1"/>
  <c r="I24" i="43"/>
  <c r="F47" i="43"/>
  <c r="J46" i="43"/>
  <c r="I46" i="43" s="1"/>
  <c r="F26" i="43"/>
  <c r="J25" i="43"/>
  <c r="J126" i="43"/>
  <c r="F127" i="43"/>
  <c r="J127" i="43" s="1"/>
  <c r="I72" i="43"/>
  <c r="I73" i="43" s="1"/>
  <c r="J73" i="43"/>
  <c r="J229" i="42"/>
  <c r="I229" i="42" s="1"/>
  <c r="F230" i="42"/>
  <c r="I252" i="42"/>
  <c r="M21" i="42"/>
  <c r="O21" i="42" s="1"/>
  <c r="F254" i="42"/>
  <c r="J253" i="42"/>
  <c r="I146" i="42"/>
  <c r="J197" i="42"/>
  <c r="I197" i="42" s="1"/>
  <c r="F198" i="42"/>
  <c r="J147" i="42"/>
  <c r="I147" i="42" s="1"/>
  <c r="F148" i="42"/>
  <c r="F47" i="42"/>
  <c r="J46" i="42"/>
  <c r="I46" i="42" s="1"/>
  <c r="F24" i="42"/>
  <c r="J23" i="42"/>
  <c r="J125" i="42"/>
  <c r="I125" i="42" s="1"/>
  <c r="F126" i="42"/>
  <c r="I22" i="42"/>
  <c r="F301" i="42"/>
  <c r="J300" i="42"/>
  <c r="I300" i="42" s="1"/>
  <c r="F24" i="41"/>
  <c r="J23" i="41"/>
  <c r="F301" i="41"/>
  <c r="J300" i="41"/>
  <c r="I300" i="41" s="1"/>
  <c r="F47" i="41"/>
  <c r="J46" i="41"/>
  <c r="I46" i="41" s="1"/>
  <c r="J229" i="41"/>
  <c r="I229" i="41" s="1"/>
  <c r="F230" i="41"/>
  <c r="F148" i="41"/>
  <c r="J147" i="41"/>
  <c r="I147" i="41" s="1"/>
  <c r="I146" i="41"/>
  <c r="I22" i="41"/>
  <c r="J196" i="41"/>
  <c r="I196" i="41" s="1"/>
  <c r="F197" i="41"/>
  <c r="F252" i="41"/>
  <c r="J251" i="41"/>
  <c r="F177" i="40"/>
  <c r="J177" i="40" s="1"/>
  <c r="J176" i="40"/>
  <c r="I176" i="40" s="1"/>
  <c r="F251" i="40"/>
  <c r="J250" i="40"/>
  <c r="I250" i="40" s="1"/>
  <c r="I144" i="40"/>
  <c r="J145" i="40"/>
  <c r="F146" i="40"/>
  <c r="F47" i="40"/>
  <c r="J46" i="40"/>
  <c r="I46" i="40" s="1"/>
  <c r="I72" i="40"/>
  <c r="I73" i="40" s="1"/>
  <c r="J73" i="40"/>
  <c r="I175" i="40"/>
  <c r="I22" i="40"/>
  <c r="F24" i="40"/>
  <c r="J23" i="40"/>
  <c r="F228" i="40"/>
  <c r="J227" i="40"/>
  <c r="I227" i="40" s="1"/>
  <c r="J299" i="40"/>
  <c r="I299" i="40" s="1"/>
  <c r="F300" i="40"/>
  <c r="J278" i="40"/>
  <c r="I278" i="40" s="1"/>
  <c r="F279" i="40"/>
  <c r="J123" i="40"/>
  <c r="F124" i="40"/>
  <c r="J22" i="39"/>
  <c r="F23" i="39"/>
  <c r="I21" i="39"/>
  <c r="M12" i="39"/>
  <c r="P12" i="39" s="1"/>
  <c r="R12" i="39" s="1"/>
  <c r="J298" i="39"/>
  <c r="I298" i="39" s="1"/>
  <c r="F299" i="39"/>
  <c r="I90" i="39"/>
  <c r="I91" i="39" s="1"/>
  <c r="J91" i="39"/>
  <c r="J123" i="39"/>
  <c r="F124" i="39"/>
  <c r="F144" i="39"/>
  <c r="J143" i="39"/>
  <c r="F72" i="39"/>
  <c r="J72" i="39" s="1"/>
  <c r="J71" i="39"/>
  <c r="I44" i="39"/>
  <c r="F227" i="39"/>
  <c r="J226" i="39"/>
  <c r="F46" i="39"/>
  <c r="J45" i="39"/>
  <c r="I45" i="39" s="1"/>
  <c r="F175" i="39"/>
  <c r="J174" i="39"/>
  <c r="I174" i="39" s="1"/>
  <c r="F195" i="39"/>
  <c r="J194" i="39"/>
  <c r="I194" i="39" s="1"/>
  <c r="I248" i="39"/>
  <c r="M17" i="39"/>
  <c r="P17" i="39" s="1"/>
  <c r="R17" i="39" s="1"/>
  <c r="M26" i="39"/>
  <c r="P26" i="39" s="1"/>
  <c r="R26" i="39" s="1"/>
  <c r="F250" i="39"/>
  <c r="J249" i="39"/>
  <c r="I249" i="39" s="1"/>
  <c r="F279" i="39"/>
  <c r="J278" i="39"/>
  <c r="I278" i="39" s="1"/>
  <c r="J127" i="37"/>
  <c r="J126" i="37"/>
  <c r="J145" i="37"/>
  <c r="I144" i="37"/>
  <c r="I90" i="37"/>
  <c r="I91" i="37" s="1"/>
  <c r="J91" i="37"/>
  <c r="I280" i="37"/>
  <c r="I281" i="37" s="1"/>
  <c r="J281" i="37"/>
  <c r="I248" i="37"/>
  <c r="M16" i="37"/>
  <c r="O16" i="37" s="1"/>
  <c r="J72" i="37"/>
  <c r="J71" i="37"/>
  <c r="J195" i="37"/>
  <c r="I195" i="37" s="1"/>
  <c r="I23" i="37"/>
  <c r="J45" i="37"/>
  <c r="I45" i="37" s="1"/>
  <c r="J299" i="37"/>
  <c r="I299" i="37" s="1"/>
  <c r="J249" i="37"/>
  <c r="I249" i="37" s="1"/>
  <c r="J177" i="37"/>
  <c r="J176" i="37"/>
  <c r="I176" i="37" s="1"/>
  <c r="J228" i="37"/>
  <c r="I228" i="37" s="1"/>
  <c r="I194" i="37"/>
  <c r="M17" i="37"/>
  <c r="O17" i="37" s="1"/>
  <c r="J24" i="37"/>
  <c r="F89" i="36"/>
  <c r="J88" i="36"/>
  <c r="I190" i="36"/>
  <c r="M32" i="36"/>
  <c r="P32" i="36" s="1"/>
  <c r="R32" i="36" s="1"/>
  <c r="I29" i="36"/>
  <c r="F71" i="36"/>
  <c r="J70" i="36"/>
  <c r="I70" i="36" s="1"/>
  <c r="F277" i="36"/>
  <c r="J276" i="36"/>
  <c r="I276" i="36" s="1"/>
  <c r="I142" i="36"/>
  <c r="F297" i="36"/>
  <c r="J296" i="36"/>
  <c r="I296" i="36" s="1"/>
  <c r="J143" i="36"/>
  <c r="F144" i="36"/>
  <c r="J191" i="36"/>
  <c r="F192" i="36"/>
  <c r="J247" i="36"/>
  <c r="F248" i="36"/>
  <c r="J224" i="36" l="1"/>
  <c r="I224" i="36" s="1"/>
  <c r="F225" i="36"/>
  <c r="M18" i="40"/>
  <c r="P18" i="40" s="1"/>
  <c r="R18" i="40" s="1"/>
  <c r="M18" i="41"/>
  <c r="O18" i="41" s="1"/>
  <c r="M18" i="42"/>
  <c r="O18" i="42" s="1"/>
  <c r="J195" i="40"/>
  <c r="I195" i="40" s="1"/>
  <c r="F196" i="40"/>
  <c r="J43" i="36"/>
  <c r="F44" i="36"/>
  <c r="J172" i="36"/>
  <c r="I172" i="36" s="1"/>
  <c r="F173" i="36"/>
  <c r="F122" i="36"/>
  <c r="J121" i="36"/>
  <c r="I121" i="36" s="1"/>
  <c r="J26" i="44"/>
  <c r="F27" i="44"/>
  <c r="J27" i="44" s="1"/>
  <c r="F256" i="44"/>
  <c r="J255" i="44"/>
  <c r="M23" i="44" s="1"/>
  <c r="O23" i="44" s="1"/>
  <c r="I254" i="44"/>
  <c r="I147" i="44"/>
  <c r="J302" i="44"/>
  <c r="I302" i="44" s="1"/>
  <c r="F303" i="44"/>
  <c r="F201" i="44"/>
  <c r="J201" i="44" s="1"/>
  <c r="M34" i="44" s="1"/>
  <c r="O34" i="44" s="1"/>
  <c r="J200" i="44"/>
  <c r="F149" i="44"/>
  <c r="J148" i="44"/>
  <c r="M14" i="44" s="1"/>
  <c r="O14" i="44" s="1"/>
  <c r="I232" i="44"/>
  <c r="I233" i="44" s="1"/>
  <c r="J233" i="44"/>
  <c r="J198" i="43"/>
  <c r="F199" i="43"/>
  <c r="I25" i="43"/>
  <c r="I280" i="43"/>
  <c r="I281" i="43" s="1"/>
  <c r="J281" i="43"/>
  <c r="J26" i="43"/>
  <c r="F27" i="43"/>
  <c r="F48" i="43"/>
  <c r="J47" i="43"/>
  <c r="I47" i="43" s="1"/>
  <c r="F300" i="43"/>
  <c r="J299" i="43"/>
  <c r="I299" i="43" s="1"/>
  <c r="I175" i="43"/>
  <c r="F177" i="43"/>
  <c r="J177" i="43" s="1"/>
  <c r="J176" i="43"/>
  <c r="I176" i="43" s="1"/>
  <c r="I127" i="43"/>
  <c r="I128" i="43" s="1"/>
  <c r="J128" i="43"/>
  <c r="F147" i="43"/>
  <c r="J146" i="43"/>
  <c r="F230" i="43"/>
  <c r="J229" i="43"/>
  <c r="I229" i="43" s="1"/>
  <c r="F252" i="43"/>
  <c r="J251" i="43"/>
  <c r="I145" i="43"/>
  <c r="I23" i="42"/>
  <c r="F25" i="42"/>
  <c r="J24" i="42"/>
  <c r="I253" i="42"/>
  <c r="M9" i="42"/>
  <c r="F302" i="42"/>
  <c r="J301" i="42"/>
  <c r="J47" i="42"/>
  <c r="F48" i="42"/>
  <c r="F255" i="42"/>
  <c r="J254" i="42"/>
  <c r="F149" i="42"/>
  <c r="J148" i="42"/>
  <c r="I148" i="42" s="1"/>
  <c r="F127" i="42"/>
  <c r="J127" i="42" s="1"/>
  <c r="J126" i="42"/>
  <c r="F199" i="42"/>
  <c r="J198" i="42"/>
  <c r="F231" i="42"/>
  <c r="J230" i="42"/>
  <c r="I230" i="42" s="1"/>
  <c r="F198" i="41"/>
  <c r="J197" i="41"/>
  <c r="I197" i="41" s="1"/>
  <c r="F231" i="41"/>
  <c r="J230" i="41"/>
  <c r="I230" i="41" s="1"/>
  <c r="J47" i="41"/>
  <c r="F48" i="41"/>
  <c r="F302" i="41"/>
  <c r="J301" i="41"/>
  <c r="I251" i="41"/>
  <c r="M24" i="41"/>
  <c r="O24" i="41" s="1"/>
  <c r="I23" i="41"/>
  <c r="J252" i="41"/>
  <c r="F253" i="41"/>
  <c r="J148" i="41"/>
  <c r="I148" i="41" s="1"/>
  <c r="F149" i="41"/>
  <c r="F25" i="41"/>
  <c r="J24" i="41"/>
  <c r="F125" i="40"/>
  <c r="J124" i="40"/>
  <c r="I124" i="40" s="1"/>
  <c r="F301" i="40"/>
  <c r="J300" i="40"/>
  <c r="I300" i="40" s="1"/>
  <c r="I23" i="40"/>
  <c r="F147" i="40"/>
  <c r="J146" i="40"/>
  <c r="I123" i="40"/>
  <c r="J24" i="40"/>
  <c r="F25" i="40"/>
  <c r="I145" i="40"/>
  <c r="J251" i="40"/>
  <c r="F252" i="40"/>
  <c r="F280" i="40"/>
  <c r="J280" i="40" s="1"/>
  <c r="J279" i="40"/>
  <c r="J228" i="40"/>
  <c r="I228" i="40" s="1"/>
  <c r="F229" i="40"/>
  <c r="J47" i="40"/>
  <c r="I47" i="40" s="1"/>
  <c r="F48" i="40"/>
  <c r="I177" i="40"/>
  <c r="I178" i="40" s="1"/>
  <c r="J178" i="40"/>
  <c r="F196" i="39"/>
  <c r="J195" i="39"/>
  <c r="I195" i="39" s="1"/>
  <c r="F280" i="39"/>
  <c r="J280" i="39" s="1"/>
  <c r="J279" i="39"/>
  <c r="F300" i="39"/>
  <c r="J299" i="39"/>
  <c r="I299" i="39" s="1"/>
  <c r="F176" i="39"/>
  <c r="J175" i="39"/>
  <c r="I72" i="39"/>
  <c r="I73" i="39" s="1"/>
  <c r="J73" i="39"/>
  <c r="I143" i="39"/>
  <c r="M40" i="39"/>
  <c r="P40" i="39" s="1"/>
  <c r="R40" i="39" s="1"/>
  <c r="J46" i="39"/>
  <c r="I46" i="39" s="1"/>
  <c r="F47" i="39"/>
  <c r="F145" i="39"/>
  <c r="J144" i="39"/>
  <c r="J250" i="39"/>
  <c r="I250" i="39" s="1"/>
  <c r="F251" i="39"/>
  <c r="I226" i="39"/>
  <c r="M37" i="39"/>
  <c r="P37" i="39" s="1"/>
  <c r="R37" i="39" s="1"/>
  <c r="F125" i="39"/>
  <c r="J124" i="39"/>
  <c r="I124" i="39" s="1"/>
  <c r="J23" i="39"/>
  <c r="F24" i="39"/>
  <c r="F228" i="39"/>
  <c r="J227" i="39"/>
  <c r="I227" i="39" s="1"/>
  <c r="I123" i="39"/>
  <c r="I22" i="39"/>
  <c r="M18" i="39"/>
  <c r="P18" i="39" s="1"/>
  <c r="R18" i="39" s="1"/>
  <c r="I145" i="37"/>
  <c r="J250" i="37"/>
  <c r="I250" i="37" s="1"/>
  <c r="J229" i="37"/>
  <c r="I229" i="37" s="1"/>
  <c r="J46" i="37"/>
  <c r="I46" i="37" s="1"/>
  <c r="J146" i="37"/>
  <c r="I72" i="37"/>
  <c r="I73" i="37" s="1"/>
  <c r="J73" i="37"/>
  <c r="I24" i="37"/>
  <c r="J25" i="37"/>
  <c r="J196" i="37"/>
  <c r="I196" i="37" s="1"/>
  <c r="J300" i="37"/>
  <c r="I300" i="37" s="1"/>
  <c r="I177" i="37"/>
  <c r="I178" i="37" s="1"/>
  <c r="J178" i="37"/>
  <c r="I127" i="37"/>
  <c r="I128" i="37" s="1"/>
  <c r="J128" i="37"/>
  <c r="J144" i="36"/>
  <c r="F145" i="36"/>
  <c r="M40" i="36"/>
  <c r="P40" i="36" s="1"/>
  <c r="R40" i="36" s="1"/>
  <c r="I143" i="36"/>
  <c r="F249" i="36"/>
  <c r="J248" i="36"/>
  <c r="F298" i="36"/>
  <c r="J297" i="36"/>
  <c r="I297" i="36" s="1"/>
  <c r="F278" i="36"/>
  <c r="J277" i="36"/>
  <c r="I277" i="36" s="1"/>
  <c r="J192" i="36"/>
  <c r="F193" i="36"/>
  <c r="I191" i="36"/>
  <c r="M11" i="36"/>
  <c r="P11" i="36" s="1"/>
  <c r="R11" i="36" s="1"/>
  <c r="F72" i="36"/>
  <c r="J72" i="36" s="1"/>
  <c r="J71" i="36"/>
  <c r="I88" i="36"/>
  <c r="J89" i="36"/>
  <c r="I89" i="36" s="1"/>
  <c r="F90" i="36"/>
  <c r="J90" i="36" s="1"/>
  <c r="J225" i="36" l="1"/>
  <c r="I225" i="36" s="1"/>
  <c r="F226" i="36"/>
  <c r="J122" i="36"/>
  <c r="I122" i="36" s="1"/>
  <c r="F123" i="36"/>
  <c r="F174" i="36"/>
  <c r="J173" i="36"/>
  <c r="I173" i="36" s="1"/>
  <c r="J44" i="36"/>
  <c r="I44" i="36" s="1"/>
  <c r="F45" i="36"/>
  <c r="I43" i="36"/>
  <c r="J196" i="40"/>
  <c r="I196" i="40" s="1"/>
  <c r="F197" i="40"/>
  <c r="J149" i="44"/>
  <c r="M15" i="44" s="1"/>
  <c r="O15" i="44" s="1"/>
  <c r="F150" i="44"/>
  <c r="I200" i="44"/>
  <c r="I255" i="44"/>
  <c r="I201" i="44"/>
  <c r="J202" i="44"/>
  <c r="F257" i="44"/>
  <c r="J256" i="44"/>
  <c r="M32" i="44" s="1"/>
  <c r="O32" i="44" s="1"/>
  <c r="I148" i="44"/>
  <c r="F304" i="44"/>
  <c r="J304" i="44" s="1"/>
  <c r="M20" i="44" s="1"/>
  <c r="O20" i="44" s="1"/>
  <c r="J303" i="44"/>
  <c r="I303" i="44" s="1"/>
  <c r="I27" i="44"/>
  <c r="J28" i="44"/>
  <c r="I26" i="44"/>
  <c r="F200" i="43"/>
  <c r="J199" i="43"/>
  <c r="I199" i="43" s="1"/>
  <c r="F253" i="43"/>
  <c r="J252" i="43"/>
  <c r="I177" i="43"/>
  <c r="I178" i="43" s="1"/>
  <c r="J178" i="43"/>
  <c r="F49" i="43"/>
  <c r="J48" i="43"/>
  <c r="J230" i="43"/>
  <c r="I230" i="43" s="1"/>
  <c r="F231" i="43"/>
  <c r="F28" i="43"/>
  <c r="J28" i="43" s="1"/>
  <c r="J27" i="43"/>
  <c r="I146" i="43"/>
  <c r="F148" i="43"/>
  <c r="J147" i="43"/>
  <c r="I251" i="43"/>
  <c r="M25" i="43"/>
  <c r="P25" i="43" s="1"/>
  <c r="R25" i="43" s="1"/>
  <c r="J300" i="43"/>
  <c r="I300" i="43" s="1"/>
  <c r="F301" i="43"/>
  <c r="I127" i="42"/>
  <c r="I128" i="42" s="1"/>
  <c r="J128" i="42"/>
  <c r="F303" i="42"/>
  <c r="J302" i="42"/>
  <c r="I302" i="42" s="1"/>
  <c r="O9" i="42"/>
  <c r="F150" i="42"/>
  <c r="J149" i="42"/>
  <c r="I149" i="42" s="1"/>
  <c r="I254" i="42"/>
  <c r="M13" i="42"/>
  <c r="O13" i="42" s="1"/>
  <c r="I24" i="42"/>
  <c r="J231" i="42"/>
  <c r="F232" i="42"/>
  <c r="J232" i="42" s="1"/>
  <c r="F256" i="42"/>
  <c r="J255" i="42"/>
  <c r="J25" i="42"/>
  <c r="F26" i="42"/>
  <c r="F49" i="42"/>
  <c r="J49" i="42" s="1"/>
  <c r="J48" i="42"/>
  <c r="I48" i="42" s="1"/>
  <c r="M14" i="42"/>
  <c r="O14" i="42" s="1"/>
  <c r="J199" i="42"/>
  <c r="I199" i="42" s="1"/>
  <c r="F200" i="42"/>
  <c r="J149" i="41"/>
  <c r="I149" i="41" s="1"/>
  <c r="F150" i="41"/>
  <c r="F303" i="41"/>
  <c r="J302" i="41"/>
  <c r="I302" i="41" s="1"/>
  <c r="J253" i="41"/>
  <c r="F254" i="41"/>
  <c r="J48" i="41"/>
  <c r="I48" i="41" s="1"/>
  <c r="F49" i="41"/>
  <c r="J49" i="41" s="1"/>
  <c r="J231" i="41"/>
  <c r="F232" i="41"/>
  <c r="J232" i="41" s="1"/>
  <c r="M14" i="41"/>
  <c r="O14" i="41" s="1"/>
  <c r="I24" i="41"/>
  <c r="M15" i="41"/>
  <c r="O15" i="41" s="1"/>
  <c r="I252" i="41"/>
  <c r="M21" i="41"/>
  <c r="O21" i="41" s="1"/>
  <c r="F26" i="41"/>
  <c r="J25" i="41"/>
  <c r="J198" i="41"/>
  <c r="F199" i="41"/>
  <c r="F253" i="40"/>
  <c r="J252" i="40"/>
  <c r="I251" i="40"/>
  <c r="M25" i="40"/>
  <c r="P25" i="40" s="1"/>
  <c r="R25" i="40" s="1"/>
  <c r="I24" i="40"/>
  <c r="J147" i="40"/>
  <c r="F148" i="40"/>
  <c r="F302" i="40"/>
  <c r="J301" i="40"/>
  <c r="F230" i="40"/>
  <c r="J229" i="40"/>
  <c r="I229" i="40" s="1"/>
  <c r="J48" i="40"/>
  <c r="F49" i="40"/>
  <c r="F26" i="40"/>
  <c r="J25" i="40"/>
  <c r="I146" i="40"/>
  <c r="I280" i="40"/>
  <c r="I281" i="40" s="1"/>
  <c r="J281" i="40"/>
  <c r="J125" i="40"/>
  <c r="I125" i="40" s="1"/>
  <c r="F126" i="40"/>
  <c r="J24" i="39"/>
  <c r="F25" i="39"/>
  <c r="I144" i="39"/>
  <c r="I175" i="39"/>
  <c r="I23" i="39"/>
  <c r="J145" i="39"/>
  <c r="F146" i="39"/>
  <c r="F177" i="39"/>
  <c r="J177" i="39" s="1"/>
  <c r="J176" i="39"/>
  <c r="I176" i="39" s="1"/>
  <c r="F126" i="39"/>
  <c r="J125" i="39"/>
  <c r="I125" i="39" s="1"/>
  <c r="F301" i="39"/>
  <c r="J300" i="39"/>
  <c r="I300" i="39" s="1"/>
  <c r="I280" i="39"/>
  <c r="I281" i="39" s="1"/>
  <c r="J281" i="39"/>
  <c r="F48" i="39"/>
  <c r="J47" i="39"/>
  <c r="I47" i="39" s="1"/>
  <c r="F252" i="39"/>
  <c r="J251" i="39"/>
  <c r="J228" i="39"/>
  <c r="I228" i="39" s="1"/>
  <c r="F229" i="39"/>
  <c r="F197" i="39"/>
  <c r="J196" i="39"/>
  <c r="I196" i="39" s="1"/>
  <c r="J47" i="37"/>
  <c r="J230" i="37"/>
  <c r="I230" i="37" s="1"/>
  <c r="J251" i="37"/>
  <c r="J197" i="37"/>
  <c r="I197" i="37" s="1"/>
  <c r="I146" i="37"/>
  <c r="J301" i="37"/>
  <c r="J26" i="37"/>
  <c r="J27" i="37"/>
  <c r="J147" i="37"/>
  <c r="I248" i="36"/>
  <c r="M17" i="36"/>
  <c r="P17" i="36" s="1"/>
  <c r="R17" i="36" s="1"/>
  <c r="I72" i="36"/>
  <c r="I73" i="36" s="1"/>
  <c r="J73" i="36"/>
  <c r="F250" i="36"/>
  <c r="J249" i="36"/>
  <c r="I249" i="36" s="1"/>
  <c r="F194" i="36"/>
  <c r="J193" i="36"/>
  <c r="I193" i="36" s="1"/>
  <c r="I192" i="36"/>
  <c r="M12" i="36"/>
  <c r="P12" i="36" s="1"/>
  <c r="R12" i="36" s="1"/>
  <c r="J278" i="36"/>
  <c r="I278" i="36" s="1"/>
  <c r="F279" i="36"/>
  <c r="F146" i="36"/>
  <c r="J145" i="36"/>
  <c r="I90" i="36"/>
  <c r="I91" i="36" s="1"/>
  <c r="J91" i="36"/>
  <c r="J298" i="36"/>
  <c r="I298" i="36" s="1"/>
  <c r="F299" i="36"/>
  <c r="I144" i="36"/>
  <c r="J226" i="36" l="1"/>
  <c r="F227" i="36"/>
  <c r="F198" i="40"/>
  <c r="J197" i="40"/>
  <c r="I197" i="40" s="1"/>
  <c r="M26" i="36"/>
  <c r="P26" i="36" s="1"/>
  <c r="R26" i="36" s="1"/>
  <c r="J174" i="36"/>
  <c r="I174" i="36" s="1"/>
  <c r="F175" i="36"/>
  <c r="I202" i="44"/>
  <c r="J123" i="36"/>
  <c r="I123" i="36" s="1"/>
  <c r="F124" i="36"/>
  <c r="J45" i="36"/>
  <c r="I45" i="36" s="1"/>
  <c r="F46" i="36"/>
  <c r="I304" i="44"/>
  <c r="I305" i="44" s="1"/>
  <c r="J305" i="44"/>
  <c r="I256" i="44"/>
  <c r="J257" i="44"/>
  <c r="I257" i="44" s="1"/>
  <c r="F258" i="44"/>
  <c r="J258" i="44" s="1"/>
  <c r="M33" i="44" s="1"/>
  <c r="O33" i="44" s="1"/>
  <c r="F151" i="44"/>
  <c r="J151" i="44" s="1"/>
  <c r="J150" i="44"/>
  <c r="I28" i="44"/>
  <c r="I149" i="44"/>
  <c r="F201" i="43"/>
  <c r="J201" i="43" s="1"/>
  <c r="J200" i="43"/>
  <c r="F302" i="43"/>
  <c r="J301" i="43"/>
  <c r="I147" i="43"/>
  <c r="M19" i="43"/>
  <c r="P19" i="43" s="1"/>
  <c r="R19" i="43" s="1"/>
  <c r="F149" i="43"/>
  <c r="J148" i="43"/>
  <c r="F50" i="43"/>
  <c r="J50" i="43" s="1"/>
  <c r="J49" i="43"/>
  <c r="I49" i="43" s="1"/>
  <c r="I27" i="43"/>
  <c r="I28" i="43"/>
  <c r="J29" i="43"/>
  <c r="I252" i="43"/>
  <c r="M22" i="43"/>
  <c r="P22" i="43" s="1"/>
  <c r="R22" i="43" s="1"/>
  <c r="F232" i="43"/>
  <c r="J232" i="43" s="1"/>
  <c r="J231" i="43"/>
  <c r="J253" i="43"/>
  <c r="F254" i="43"/>
  <c r="I255" i="42"/>
  <c r="M23" i="42"/>
  <c r="O23" i="42" s="1"/>
  <c r="F201" i="42"/>
  <c r="J201" i="42" s="1"/>
  <c r="J200" i="42"/>
  <c r="J256" i="42"/>
  <c r="F257" i="42"/>
  <c r="F151" i="42"/>
  <c r="J151" i="42" s="1"/>
  <c r="J150" i="42"/>
  <c r="I232" i="42"/>
  <c r="I233" i="42" s="1"/>
  <c r="J233" i="42"/>
  <c r="M15" i="42"/>
  <c r="O15" i="42" s="1"/>
  <c r="I49" i="42"/>
  <c r="I50" i="42" s="1"/>
  <c r="M26" i="42"/>
  <c r="O26" i="42" s="1"/>
  <c r="J50" i="42"/>
  <c r="F304" i="42"/>
  <c r="J304" i="42" s="1"/>
  <c r="J303" i="42"/>
  <c r="I303" i="42" s="1"/>
  <c r="J26" i="42"/>
  <c r="F27" i="42"/>
  <c r="J27" i="42" s="1"/>
  <c r="J26" i="41"/>
  <c r="F27" i="41"/>
  <c r="J27" i="41" s="1"/>
  <c r="I49" i="41"/>
  <c r="I50" i="41" s="1"/>
  <c r="M26" i="41"/>
  <c r="O26" i="41" s="1"/>
  <c r="J50" i="41"/>
  <c r="F255" i="41"/>
  <c r="J254" i="41"/>
  <c r="I253" i="41"/>
  <c r="M9" i="41"/>
  <c r="F304" i="41"/>
  <c r="J304" i="41" s="1"/>
  <c r="J303" i="41"/>
  <c r="I303" i="41" s="1"/>
  <c r="I232" i="41"/>
  <c r="I233" i="41" s="1"/>
  <c r="J233" i="41"/>
  <c r="F151" i="41"/>
  <c r="J151" i="41" s="1"/>
  <c r="J150" i="41"/>
  <c r="F200" i="41"/>
  <c r="J199" i="41"/>
  <c r="I199" i="41" s="1"/>
  <c r="J302" i="40"/>
  <c r="I302" i="40" s="1"/>
  <c r="F303" i="40"/>
  <c r="I25" i="40"/>
  <c r="J126" i="40"/>
  <c r="F127" i="40"/>
  <c r="J127" i="40" s="1"/>
  <c r="F50" i="40"/>
  <c r="J50" i="40" s="1"/>
  <c r="J49" i="40"/>
  <c r="I49" i="40" s="1"/>
  <c r="F149" i="40"/>
  <c r="J148" i="40"/>
  <c r="I252" i="40"/>
  <c r="M22" i="40"/>
  <c r="P22" i="40" s="1"/>
  <c r="R22" i="40" s="1"/>
  <c r="F27" i="40"/>
  <c r="J26" i="40"/>
  <c r="J230" i="40"/>
  <c r="I230" i="40" s="1"/>
  <c r="F231" i="40"/>
  <c r="I147" i="40"/>
  <c r="M19" i="40"/>
  <c r="P19" i="40" s="1"/>
  <c r="R19" i="40" s="1"/>
  <c r="J253" i="40"/>
  <c r="F254" i="40"/>
  <c r="F230" i="39"/>
  <c r="J229" i="39"/>
  <c r="I229" i="39" s="1"/>
  <c r="F302" i="39"/>
  <c r="J301" i="39"/>
  <c r="F253" i="39"/>
  <c r="J252" i="39"/>
  <c r="F127" i="39"/>
  <c r="J127" i="39" s="1"/>
  <c r="J126" i="39"/>
  <c r="J48" i="39"/>
  <c r="F49" i="39"/>
  <c r="I177" i="39"/>
  <c r="I178" i="39" s="1"/>
  <c r="J178" i="39"/>
  <c r="I251" i="39"/>
  <c r="M25" i="39"/>
  <c r="P25" i="39" s="1"/>
  <c r="R25" i="39" s="1"/>
  <c r="F147" i="39"/>
  <c r="J146" i="39"/>
  <c r="J25" i="39"/>
  <c r="F26" i="39"/>
  <c r="F198" i="39"/>
  <c r="J197" i="39"/>
  <c r="I197" i="39" s="1"/>
  <c r="I145" i="39"/>
  <c r="I24" i="39"/>
  <c r="I27" i="37"/>
  <c r="J28" i="37"/>
  <c r="J231" i="37"/>
  <c r="J232" i="37"/>
  <c r="I251" i="37"/>
  <c r="M24" i="37"/>
  <c r="O24" i="37" s="1"/>
  <c r="I147" i="37"/>
  <c r="M18" i="37"/>
  <c r="O18" i="37" s="1"/>
  <c r="I26" i="37"/>
  <c r="J302" i="37"/>
  <c r="I302" i="37" s="1"/>
  <c r="J49" i="37"/>
  <c r="J48" i="37"/>
  <c r="I48" i="37" s="1"/>
  <c r="J252" i="37"/>
  <c r="J148" i="37"/>
  <c r="J198" i="37"/>
  <c r="F147" i="36"/>
  <c r="J146" i="36"/>
  <c r="F300" i="36"/>
  <c r="J299" i="36"/>
  <c r="I299" i="36" s="1"/>
  <c r="J250" i="36"/>
  <c r="I250" i="36" s="1"/>
  <c r="F251" i="36"/>
  <c r="F280" i="36"/>
  <c r="J280" i="36" s="1"/>
  <c r="J279" i="36"/>
  <c r="I145" i="36"/>
  <c r="F195" i="36"/>
  <c r="J194" i="36"/>
  <c r="F228" i="36" l="1"/>
  <c r="J227" i="36"/>
  <c r="I227" i="36" s="1"/>
  <c r="I226" i="36"/>
  <c r="M37" i="36"/>
  <c r="P37" i="36" s="1"/>
  <c r="R37" i="36" s="1"/>
  <c r="J124" i="36"/>
  <c r="I124" i="36" s="1"/>
  <c r="F125" i="36"/>
  <c r="J175" i="36"/>
  <c r="F176" i="36"/>
  <c r="J46" i="36"/>
  <c r="I46" i="36" s="1"/>
  <c r="F47" i="36"/>
  <c r="M19" i="44"/>
  <c r="O19" i="44" s="1"/>
  <c r="I29" i="43"/>
  <c r="J198" i="40"/>
  <c r="F199" i="40"/>
  <c r="I151" i="44"/>
  <c r="I152" i="44" s="1"/>
  <c r="J152" i="44"/>
  <c r="I258" i="44"/>
  <c r="I259" i="44" s="1"/>
  <c r="J259" i="44"/>
  <c r="I200" i="43"/>
  <c r="J202" i="43"/>
  <c r="M35" i="43"/>
  <c r="P35" i="43" s="1"/>
  <c r="R35" i="43" s="1"/>
  <c r="I201" i="43"/>
  <c r="I202" i="43" s="1"/>
  <c r="I232" i="43"/>
  <c r="I233" i="43" s="1"/>
  <c r="J233" i="43"/>
  <c r="I50" i="43"/>
  <c r="I51" i="43" s="1"/>
  <c r="M27" i="43"/>
  <c r="P27" i="43" s="1"/>
  <c r="R27" i="43" s="1"/>
  <c r="J51" i="43"/>
  <c r="I148" i="43"/>
  <c r="M15" i="43"/>
  <c r="P15" i="43" s="1"/>
  <c r="R15" i="43" s="1"/>
  <c r="J149" i="43"/>
  <c r="F150" i="43"/>
  <c r="F255" i="43"/>
  <c r="J254" i="43"/>
  <c r="I253" i="43"/>
  <c r="M10" i="43"/>
  <c r="J302" i="43"/>
  <c r="I302" i="43" s="1"/>
  <c r="F303" i="43"/>
  <c r="I151" i="42"/>
  <c r="I152" i="42" s="1"/>
  <c r="J152" i="42"/>
  <c r="F258" i="42"/>
  <c r="J258" i="42" s="1"/>
  <c r="M33" i="42" s="1"/>
  <c r="O33" i="42" s="1"/>
  <c r="J257" i="42"/>
  <c r="I257" i="42" s="1"/>
  <c r="I256" i="42"/>
  <c r="M32" i="42"/>
  <c r="O32" i="42" s="1"/>
  <c r="I200" i="42"/>
  <c r="I26" i="42"/>
  <c r="I201" i="42"/>
  <c r="J202" i="42"/>
  <c r="M34" i="42"/>
  <c r="O34" i="42" s="1"/>
  <c r="M20" i="42"/>
  <c r="O20" i="42" s="1"/>
  <c r="I27" i="42"/>
  <c r="J28" i="42"/>
  <c r="I304" i="42"/>
  <c r="I305" i="42" s="1"/>
  <c r="J305" i="42"/>
  <c r="J200" i="41"/>
  <c r="F201" i="41"/>
  <c r="J201" i="41" s="1"/>
  <c r="I254" i="41"/>
  <c r="M13" i="41"/>
  <c r="O13" i="41" s="1"/>
  <c r="I151" i="41"/>
  <c r="I152" i="41" s="1"/>
  <c r="J152" i="41"/>
  <c r="F256" i="41"/>
  <c r="J255" i="41"/>
  <c r="I304" i="41"/>
  <c r="I305" i="41" s="1"/>
  <c r="J305" i="41"/>
  <c r="M20" i="41"/>
  <c r="O20" i="41" s="1"/>
  <c r="I27" i="41"/>
  <c r="J28" i="41"/>
  <c r="O9" i="41"/>
  <c r="I26" i="41"/>
  <c r="I253" i="40"/>
  <c r="M10" i="40"/>
  <c r="I127" i="40"/>
  <c r="I128" i="40" s="1"/>
  <c r="J128" i="40"/>
  <c r="J27" i="40"/>
  <c r="F28" i="40"/>
  <c r="J28" i="40" s="1"/>
  <c r="J149" i="40"/>
  <c r="F150" i="40"/>
  <c r="F304" i="40"/>
  <c r="J304" i="40" s="1"/>
  <c r="J303" i="40"/>
  <c r="I303" i="40" s="1"/>
  <c r="I148" i="40"/>
  <c r="M15" i="40"/>
  <c r="P15" i="40" s="1"/>
  <c r="R15" i="40" s="1"/>
  <c r="F255" i="40"/>
  <c r="J254" i="40"/>
  <c r="F232" i="40"/>
  <c r="J232" i="40" s="1"/>
  <c r="J231" i="40"/>
  <c r="I50" i="40"/>
  <c r="I51" i="40" s="1"/>
  <c r="M27" i="40"/>
  <c r="P27" i="40" s="1"/>
  <c r="R27" i="40" s="1"/>
  <c r="J51" i="40"/>
  <c r="F148" i="39"/>
  <c r="J147" i="39"/>
  <c r="I127" i="39"/>
  <c r="I128" i="39" s="1"/>
  <c r="J128" i="39"/>
  <c r="J253" i="39"/>
  <c r="F254" i="39"/>
  <c r="I252" i="39"/>
  <c r="M22" i="39"/>
  <c r="P22" i="39" s="1"/>
  <c r="R22" i="39" s="1"/>
  <c r="F199" i="39"/>
  <c r="J198" i="39"/>
  <c r="J26" i="39"/>
  <c r="F27" i="39"/>
  <c r="F303" i="39"/>
  <c r="J302" i="39"/>
  <c r="I302" i="39" s="1"/>
  <c r="I25" i="39"/>
  <c r="F50" i="39"/>
  <c r="J50" i="39" s="1"/>
  <c r="J49" i="39"/>
  <c r="I49" i="39" s="1"/>
  <c r="I146" i="39"/>
  <c r="F231" i="39"/>
  <c r="J230" i="39"/>
  <c r="I230" i="39" s="1"/>
  <c r="J304" i="37"/>
  <c r="J303" i="37"/>
  <c r="I303" i="37" s="1"/>
  <c r="J253" i="37"/>
  <c r="I148" i="37"/>
  <c r="M14" i="37"/>
  <c r="O14" i="37" s="1"/>
  <c r="J199" i="37"/>
  <c r="I199" i="37" s="1"/>
  <c r="I28" i="37"/>
  <c r="I49" i="37"/>
  <c r="I50" i="37" s="1"/>
  <c r="M26" i="37"/>
  <c r="O26" i="37" s="1"/>
  <c r="J50" i="37"/>
  <c r="I232" i="37"/>
  <c r="I233" i="37" s="1"/>
  <c r="J233" i="37"/>
  <c r="J149" i="37"/>
  <c r="I252" i="37"/>
  <c r="M21" i="37"/>
  <c r="O21" i="37" s="1"/>
  <c r="J251" i="36"/>
  <c r="F252" i="36"/>
  <c r="J195" i="36"/>
  <c r="F196" i="36"/>
  <c r="I280" i="36"/>
  <c r="I281" i="36" s="1"/>
  <c r="J281" i="36"/>
  <c r="F301" i="36"/>
  <c r="J300" i="36"/>
  <c r="I300" i="36" s="1"/>
  <c r="I194" i="36"/>
  <c r="M18" i="36"/>
  <c r="P18" i="36" s="1"/>
  <c r="R18" i="36" s="1"/>
  <c r="I146" i="36"/>
  <c r="J147" i="36"/>
  <c r="F148" i="36"/>
  <c r="J228" i="36" l="1"/>
  <c r="I228" i="36" s="1"/>
  <c r="F229" i="36"/>
  <c r="F48" i="36"/>
  <c r="J47" i="36"/>
  <c r="I47" i="36" s="1"/>
  <c r="F177" i="36"/>
  <c r="J177" i="36" s="1"/>
  <c r="I177" i="36" s="1"/>
  <c r="J176" i="36"/>
  <c r="I176" i="36" s="1"/>
  <c r="I28" i="42"/>
  <c r="I175" i="36"/>
  <c r="F200" i="40"/>
  <c r="J199" i="40"/>
  <c r="I199" i="40" s="1"/>
  <c r="J125" i="36"/>
  <c r="F126" i="36"/>
  <c r="I306" i="44"/>
  <c r="O40" i="44"/>
  <c r="M40" i="44"/>
  <c r="J306" i="44"/>
  <c r="I149" i="43"/>
  <c r="M16" i="43"/>
  <c r="P16" i="43" s="1"/>
  <c r="R16" i="43" s="1"/>
  <c r="P10" i="43"/>
  <c r="F256" i="43"/>
  <c r="J255" i="43"/>
  <c r="I254" i="43"/>
  <c r="M14" i="43"/>
  <c r="P14" i="43" s="1"/>
  <c r="R14" i="43" s="1"/>
  <c r="F304" i="43"/>
  <c r="J304" i="43" s="1"/>
  <c r="J303" i="43"/>
  <c r="I303" i="43" s="1"/>
  <c r="J150" i="43"/>
  <c r="F151" i="43"/>
  <c r="J151" i="43" s="1"/>
  <c r="I202" i="42"/>
  <c r="I258" i="42"/>
  <c r="I259" i="42" s="1"/>
  <c r="J259" i="42"/>
  <c r="J306" i="42" s="1"/>
  <c r="M19" i="42"/>
  <c r="O19" i="42" s="1"/>
  <c r="O40" i="42" s="1"/>
  <c r="I255" i="41"/>
  <c r="M23" i="41"/>
  <c r="O23" i="41" s="1"/>
  <c r="J256" i="41"/>
  <c r="F257" i="41"/>
  <c r="I201" i="41"/>
  <c r="J202" i="41"/>
  <c r="M34" i="41"/>
  <c r="O34" i="41" s="1"/>
  <c r="I28" i="41"/>
  <c r="I200" i="41"/>
  <c r="F151" i="40"/>
  <c r="J151" i="40" s="1"/>
  <c r="J150" i="40"/>
  <c r="I254" i="40"/>
  <c r="M14" i="40"/>
  <c r="P14" i="40" s="1"/>
  <c r="R14" i="40" s="1"/>
  <c r="P10" i="40"/>
  <c r="I232" i="40"/>
  <c r="I233" i="40" s="1"/>
  <c r="J233" i="40"/>
  <c r="I149" i="40"/>
  <c r="M16" i="40"/>
  <c r="P16" i="40" s="1"/>
  <c r="R16" i="40" s="1"/>
  <c r="I28" i="40"/>
  <c r="M21" i="40"/>
  <c r="P21" i="40" s="1"/>
  <c r="R21" i="40" s="1"/>
  <c r="J29" i="40"/>
  <c r="F256" i="40"/>
  <c r="J255" i="40"/>
  <c r="I304" i="40"/>
  <c r="I305" i="40" s="1"/>
  <c r="J305" i="40"/>
  <c r="I27" i="40"/>
  <c r="F304" i="39"/>
  <c r="J304" i="39" s="1"/>
  <c r="J303" i="39"/>
  <c r="I303" i="39" s="1"/>
  <c r="I253" i="39"/>
  <c r="M10" i="39"/>
  <c r="J27" i="39"/>
  <c r="F28" i="39"/>
  <c r="J28" i="39" s="1"/>
  <c r="F232" i="39"/>
  <c r="J232" i="39" s="1"/>
  <c r="J231" i="39"/>
  <c r="F255" i="39"/>
  <c r="J254" i="39"/>
  <c r="I147" i="39"/>
  <c r="M19" i="39"/>
  <c r="P19" i="39" s="1"/>
  <c r="R19" i="39" s="1"/>
  <c r="I50" i="39"/>
  <c r="I51" i="39" s="1"/>
  <c r="M27" i="39"/>
  <c r="P27" i="39" s="1"/>
  <c r="R27" i="39" s="1"/>
  <c r="J51" i="39"/>
  <c r="F200" i="39"/>
  <c r="J199" i="39"/>
  <c r="I199" i="39" s="1"/>
  <c r="F149" i="39"/>
  <c r="J148" i="39"/>
  <c r="I253" i="37"/>
  <c r="M9" i="37"/>
  <c r="J254" i="37"/>
  <c r="I149" i="37"/>
  <c r="M15" i="37"/>
  <c r="O15" i="37" s="1"/>
  <c r="J151" i="37"/>
  <c r="J150" i="37"/>
  <c r="J201" i="37"/>
  <c r="J200" i="37"/>
  <c r="I304" i="37"/>
  <c r="I305" i="37" s="1"/>
  <c r="J305" i="37"/>
  <c r="M20" i="37"/>
  <c r="O20" i="37" s="1"/>
  <c r="I147" i="36"/>
  <c r="M19" i="36"/>
  <c r="P19" i="36" s="1"/>
  <c r="R19" i="36" s="1"/>
  <c r="F197" i="36"/>
  <c r="J196" i="36"/>
  <c r="I196" i="36" s="1"/>
  <c r="F302" i="36"/>
  <c r="J301" i="36"/>
  <c r="I195" i="36"/>
  <c r="J148" i="36"/>
  <c r="F149" i="36"/>
  <c r="F253" i="36"/>
  <c r="J252" i="36"/>
  <c r="I251" i="36"/>
  <c r="M25" i="36"/>
  <c r="P25" i="36" s="1"/>
  <c r="R25" i="36" s="1"/>
  <c r="F230" i="36" l="1"/>
  <c r="J229" i="36"/>
  <c r="I229" i="36" s="1"/>
  <c r="J178" i="36"/>
  <c r="I306" i="42"/>
  <c r="J200" i="40"/>
  <c r="F201" i="40"/>
  <c r="J201" i="40" s="1"/>
  <c r="I29" i="40"/>
  <c r="F127" i="36"/>
  <c r="J127" i="36" s="1"/>
  <c r="I127" i="36" s="1"/>
  <c r="J126" i="36"/>
  <c r="I178" i="36"/>
  <c r="I125" i="36"/>
  <c r="I202" i="41"/>
  <c r="J48" i="36"/>
  <c r="F49" i="36"/>
  <c r="I255" i="43"/>
  <c r="M24" i="43"/>
  <c r="P24" i="43" s="1"/>
  <c r="R24" i="43" s="1"/>
  <c r="F257" i="43"/>
  <c r="J256" i="43"/>
  <c r="R10" i="43"/>
  <c r="I151" i="43"/>
  <c r="I152" i="43" s="1"/>
  <c r="J152" i="43"/>
  <c r="I304" i="43"/>
  <c r="I305" i="43" s="1"/>
  <c r="J305" i="43"/>
  <c r="M21" i="43"/>
  <c r="P21" i="43" s="1"/>
  <c r="R21" i="43" s="1"/>
  <c r="M40" i="42"/>
  <c r="J257" i="41"/>
  <c r="F258" i="41"/>
  <c r="J258" i="41" s="1"/>
  <c r="I256" i="41"/>
  <c r="M32" i="41"/>
  <c r="O32" i="41" s="1"/>
  <c r="I255" i="40"/>
  <c r="M24" i="40"/>
  <c r="P24" i="40" s="1"/>
  <c r="R24" i="40" s="1"/>
  <c r="J256" i="40"/>
  <c r="F257" i="40"/>
  <c r="R10" i="40"/>
  <c r="I151" i="40"/>
  <c r="I152" i="40" s="1"/>
  <c r="J152" i="40"/>
  <c r="J200" i="39"/>
  <c r="F201" i="39"/>
  <c r="J201" i="39" s="1"/>
  <c r="I28" i="39"/>
  <c r="M21" i="39"/>
  <c r="P21" i="39" s="1"/>
  <c r="R21" i="39" s="1"/>
  <c r="J29" i="39"/>
  <c r="I27" i="39"/>
  <c r="I232" i="39"/>
  <c r="I233" i="39" s="1"/>
  <c r="J233" i="39"/>
  <c r="P10" i="39"/>
  <c r="I148" i="39"/>
  <c r="M15" i="39"/>
  <c r="P15" i="39" s="1"/>
  <c r="R15" i="39" s="1"/>
  <c r="F150" i="39"/>
  <c r="J149" i="39"/>
  <c r="I254" i="39"/>
  <c r="M14" i="39"/>
  <c r="P14" i="39" s="1"/>
  <c r="R14" i="39" s="1"/>
  <c r="F256" i="39"/>
  <c r="J255" i="39"/>
  <c r="I304" i="39"/>
  <c r="I305" i="39" s="1"/>
  <c r="J305" i="39"/>
  <c r="J255" i="37"/>
  <c r="I151" i="37"/>
  <c r="I152" i="37" s="1"/>
  <c r="J152" i="37"/>
  <c r="O9" i="37"/>
  <c r="I254" i="37"/>
  <c r="M13" i="37"/>
  <c r="O13" i="37" s="1"/>
  <c r="I200" i="37"/>
  <c r="I201" i="37"/>
  <c r="J202" i="37"/>
  <c r="M34" i="37"/>
  <c r="O34" i="37" s="1"/>
  <c r="I252" i="36"/>
  <c r="M22" i="36"/>
  <c r="P22" i="36" s="1"/>
  <c r="R22" i="36" s="1"/>
  <c r="F254" i="36"/>
  <c r="J253" i="36"/>
  <c r="F198" i="36"/>
  <c r="J197" i="36"/>
  <c r="I197" i="36" s="1"/>
  <c r="F150" i="36"/>
  <c r="J149" i="36"/>
  <c r="I148" i="36"/>
  <c r="M15" i="36"/>
  <c r="P15" i="36" s="1"/>
  <c r="R15" i="36" s="1"/>
  <c r="F303" i="36"/>
  <c r="J302" i="36"/>
  <c r="I302" i="36" s="1"/>
  <c r="J128" i="36" l="1"/>
  <c r="F231" i="36"/>
  <c r="J230" i="36"/>
  <c r="I230" i="36" s="1"/>
  <c r="I128" i="36"/>
  <c r="J49" i="36"/>
  <c r="F50" i="36"/>
  <c r="J50" i="36" s="1"/>
  <c r="I201" i="40"/>
  <c r="I202" i="40" s="1"/>
  <c r="M35" i="40"/>
  <c r="P35" i="40" s="1"/>
  <c r="R35" i="40" s="1"/>
  <c r="I200" i="40"/>
  <c r="J202" i="40"/>
  <c r="I256" i="43"/>
  <c r="M33" i="43"/>
  <c r="P33" i="43" s="1"/>
  <c r="R33" i="43" s="1"/>
  <c r="J257" i="43"/>
  <c r="F258" i="43"/>
  <c r="J258" i="43" s="1"/>
  <c r="I258" i="41"/>
  <c r="J259" i="41"/>
  <c r="J306" i="41" s="1"/>
  <c r="M33" i="41"/>
  <c r="O33" i="41" s="1"/>
  <c r="I257" i="41"/>
  <c r="M19" i="41"/>
  <c r="F258" i="40"/>
  <c r="J258" i="40" s="1"/>
  <c r="J257" i="40"/>
  <c r="I256" i="40"/>
  <c r="M33" i="40"/>
  <c r="P33" i="40" s="1"/>
  <c r="R33" i="40" s="1"/>
  <c r="I149" i="39"/>
  <c r="M16" i="39"/>
  <c r="P16" i="39" s="1"/>
  <c r="R16" i="39" s="1"/>
  <c r="F151" i="39"/>
  <c r="J151" i="39" s="1"/>
  <c r="J150" i="39"/>
  <c r="I255" i="39"/>
  <c r="M24" i="39"/>
  <c r="P24" i="39" s="1"/>
  <c r="R24" i="39" s="1"/>
  <c r="I29" i="39"/>
  <c r="R10" i="39"/>
  <c r="F257" i="39"/>
  <c r="J256" i="39"/>
  <c r="I201" i="39"/>
  <c r="J202" i="39"/>
  <c r="M35" i="39"/>
  <c r="P35" i="39" s="1"/>
  <c r="R35" i="39" s="1"/>
  <c r="I200" i="39"/>
  <c r="I202" i="37"/>
  <c r="I255" i="37"/>
  <c r="M23" i="37"/>
  <c r="O23" i="37" s="1"/>
  <c r="J256" i="37"/>
  <c r="F304" i="36"/>
  <c r="J304" i="36" s="1"/>
  <c r="J303" i="36"/>
  <c r="I303" i="36" s="1"/>
  <c r="I149" i="36"/>
  <c r="M16" i="36"/>
  <c r="P16" i="36" s="1"/>
  <c r="R16" i="36" s="1"/>
  <c r="J150" i="36"/>
  <c r="F151" i="36"/>
  <c r="J151" i="36" s="1"/>
  <c r="F199" i="36"/>
  <c r="J198" i="36"/>
  <c r="I253" i="36"/>
  <c r="M10" i="36"/>
  <c r="F255" i="36"/>
  <c r="J254" i="36"/>
  <c r="J231" i="36" l="1"/>
  <c r="F232" i="36"/>
  <c r="J232" i="36" s="1"/>
  <c r="I232" i="36" s="1"/>
  <c r="I233" i="36" s="1"/>
  <c r="I50" i="36"/>
  <c r="M27" i="36"/>
  <c r="P27" i="36" s="1"/>
  <c r="R27" i="36" s="1"/>
  <c r="I49" i="36"/>
  <c r="J51" i="36"/>
  <c r="I257" i="43"/>
  <c r="M20" i="43"/>
  <c r="I258" i="43"/>
  <c r="J259" i="43"/>
  <c r="J306" i="43" s="1"/>
  <c r="M34" i="43"/>
  <c r="P34" i="43" s="1"/>
  <c r="R34" i="43" s="1"/>
  <c r="O19" i="41"/>
  <c r="O40" i="41" s="1"/>
  <c r="M40" i="41"/>
  <c r="I259" i="41"/>
  <c r="I306" i="41" s="1"/>
  <c r="I257" i="40"/>
  <c r="M20" i="40"/>
  <c r="P20" i="40" s="1"/>
  <c r="I258" i="40"/>
  <c r="J259" i="40"/>
  <c r="J306" i="40" s="1"/>
  <c r="M34" i="40"/>
  <c r="I202" i="39"/>
  <c r="I256" i="39"/>
  <c r="M33" i="39"/>
  <c r="P33" i="39" s="1"/>
  <c r="R33" i="39" s="1"/>
  <c r="F258" i="39"/>
  <c r="J258" i="39" s="1"/>
  <c r="J257" i="39"/>
  <c r="I257" i="39" s="1"/>
  <c r="I151" i="39"/>
  <c r="I152" i="39" s="1"/>
  <c r="J152" i="39"/>
  <c r="I256" i="37"/>
  <c r="M32" i="37"/>
  <c r="O32" i="37" s="1"/>
  <c r="J258" i="37"/>
  <c r="J257" i="37"/>
  <c r="I254" i="36"/>
  <c r="M14" i="36"/>
  <c r="P14" i="36" s="1"/>
  <c r="R14" i="36" s="1"/>
  <c r="J255" i="36"/>
  <c r="F256" i="36"/>
  <c r="I151" i="36"/>
  <c r="I152" i="36" s="1"/>
  <c r="J152" i="36"/>
  <c r="P10" i="36"/>
  <c r="F200" i="36"/>
  <c r="J199" i="36"/>
  <c r="I199" i="36" s="1"/>
  <c r="I304" i="36"/>
  <c r="I305" i="36" s="1"/>
  <c r="J305" i="36"/>
  <c r="M21" i="36"/>
  <c r="P21" i="36" s="1"/>
  <c r="R21" i="36" s="1"/>
  <c r="I259" i="40" l="1"/>
  <c r="I306" i="40" s="1"/>
  <c r="I259" i="43"/>
  <c r="I306" i="43" s="1"/>
  <c r="J233" i="36"/>
  <c r="M20" i="39"/>
  <c r="P20" i="39" s="1"/>
  <c r="I51" i="36"/>
  <c r="P20" i="43"/>
  <c r="M41" i="43"/>
  <c r="R20" i="40"/>
  <c r="P34" i="40"/>
  <c r="R34" i="40" s="1"/>
  <c r="M41" i="40"/>
  <c r="I258" i="39"/>
  <c r="I259" i="39" s="1"/>
  <c r="I306" i="39" s="1"/>
  <c r="J259" i="39"/>
  <c r="M34" i="39"/>
  <c r="P34" i="39" s="1"/>
  <c r="R34" i="39" s="1"/>
  <c r="J306" i="39"/>
  <c r="I258" i="37"/>
  <c r="J259" i="37"/>
  <c r="J306" i="37" s="1"/>
  <c r="M33" i="37"/>
  <c r="O33" i="37" s="1"/>
  <c r="I257" i="37"/>
  <c r="M19" i="37"/>
  <c r="R10" i="36"/>
  <c r="F257" i="36"/>
  <c r="J256" i="36"/>
  <c r="I255" i="36"/>
  <c r="M24" i="36"/>
  <c r="P24" i="36" s="1"/>
  <c r="R24" i="36" s="1"/>
  <c r="J200" i="36"/>
  <c r="F201" i="36"/>
  <c r="J201" i="36" s="1"/>
  <c r="R41" i="40" l="1"/>
  <c r="N48" i="40" s="1"/>
  <c r="R20" i="43"/>
  <c r="R41" i="43" s="1"/>
  <c r="P41" i="43"/>
  <c r="P41" i="40"/>
  <c r="M41" i="39"/>
  <c r="R20" i="39"/>
  <c r="R41" i="39" s="1"/>
  <c r="P41" i="39"/>
  <c r="O19" i="37"/>
  <c r="O40" i="37" s="1"/>
  <c r="M40" i="37"/>
  <c r="I259" i="37"/>
  <c r="I306" i="37" s="1"/>
  <c r="F258" i="36"/>
  <c r="J258" i="36" s="1"/>
  <c r="M34" i="36" s="1"/>
  <c r="P34" i="36" s="1"/>
  <c r="R34" i="36" s="1"/>
  <c r="J257" i="36"/>
  <c r="I201" i="36"/>
  <c r="J202" i="36"/>
  <c r="M35" i="36"/>
  <c r="I256" i="36"/>
  <c r="M33" i="36"/>
  <c r="P33" i="36" s="1"/>
  <c r="R33" i="36" s="1"/>
  <c r="I200" i="36"/>
  <c r="I202" i="36" l="1"/>
  <c r="I257" i="36"/>
  <c r="M20" i="36"/>
  <c r="P20" i="36" s="1"/>
  <c r="P35" i="36"/>
  <c r="R35" i="36" s="1"/>
  <c r="I258" i="36"/>
  <c r="I259" i="36" s="1"/>
  <c r="J259" i="36"/>
  <c r="J306" i="36" s="1"/>
  <c r="R20" i="36" l="1"/>
  <c r="R41" i="36" s="1"/>
  <c r="P41" i="36"/>
  <c r="M41" i="36"/>
  <c r="I306" i="36"/>
  <c r="H304" i="35" l="1"/>
  <c r="H303" i="35"/>
  <c r="H302" i="35"/>
  <c r="H300" i="35"/>
  <c r="H299" i="35"/>
  <c r="H298" i="35"/>
  <c r="H297" i="35"/>
  <c r="H296" i="35"/>
  <c r="H295" i="35"/>
  <c r="H294" i="35"/>
  <c r="H291" i="35"/>
  <c r="H290" i="35"/>
  <c r="H289" i="35"/>
  <c r="H288" i="35"/>
  <c r="H287" i="35"/>
  <c r="H286" i="35"/>
  <c r="H285" i="35"/>
  <c r="H284" i="35"/>
  <c r="H283" i="35"/>
  <c r="F283" i="35"/>
  <c r="J283" i="35" s="1"/>
  <c r="I283" i="35" s="1"/>
  <c r="B283" i="35"/>
  <c r="B284" i="35" s="1"/>
  <c r="B285" i="35" s="1"/>
  <c r="B286" i="35" s="1"/>
  <c r="B287" i="35" s="1"/>
  <c r="B288" i="35" s="1"/>
  <c r="B289" i="35" s="1"/>
  <c r="B290" i="35" s="1"/>
  <c r="B291" i="35" s="1"/>
  <c r="B292" i="35" s="1"/>
  <c r="B293" i="35" s="1"/>
  <c r="B294" i="35" s="1"/>
  <c r="B295" i="35" s="1"/>
  <c r="B296" i="35" s="1"/>
  <c r="B297" i="35" s="1"/>
  <c r="B298" i="35" s="1"/>
  <c r="B299" i="35" s="1"/>
  <c r="B300" i="35" s="1"/>
  <c r="B301" i="35" s="1"/>
  <c r="B302" i="35" s="1"/>
  <c r="B303" i="35" s="1"/>
  <c r="B304" i="35" s="1"/>
  <c r="J282" i="35"/>
  <c r="I282" i="35" s="1"/>
  <c r="H282" i="35"/>
  <c r="H280" i="35"/>
  <c r="H278" i="35"/>
  <c r="H277" i="35"/>
  <c r="H276" i="35"/>
  <c r="H275" i="35"/>
  <c r="H274" i="35"/>
  <c r="H272" i="35"/>
  <c r="H271" i="35"/>
  <c r="H270" i="35"/>
  <c r="H268" i="35"/>
  <c r="H267" i="35"/>
  <c r="H266" i="35"/>
  <c r="H265" i="35"/>
  <c r="H264" i="35"/>
  <c r="F264" i="35"/>
  <c r="J264" i="35" s="1"/>
  <c r="I264" i="35" s="1"/>
  <c r="B264" i="35"/>
  <c r="B265" i="35" s="1"/>
  <c r="B266" i="35" s="1"/>
  <c r="B267" i="35" s="1"/>
  <c r="B268" i="35" s="1"/>
  <c r="B269" i="35" s="1"/>
  <c r="B270" i="35" s="1"/>
  <c r="B271" i="35" s="1"/>
  <c r="B272" i="35" s="1"/>
  <c r="B273" i="35" s="1"/>
  <c r="B274" i="35" s="1"/>
  <c r="B275" i="35" s="1"/>
  <c r="B276" i="35" s="1"/>
  <c r="B277" i="35" s="1"/>
  <c r="B278" i="35" s="1"/>
  <c r="B279" i="35" s="1"/>
  <c r="B280" i="35" s="1"/>
  <c r="J263" i="35"/>
  <c r="I263" i="35" s="1"/>
  <c r="H263" i="35"/>
  <c r="H258" i="35"/>
  <c r="H257" i="35"/>
  <c r="H256" i="35"/>
  <c r="H255" i="35"/>
  <c r="H254" i="35"/>
  <c r="H253" i="35"/>
  <c r="H252" i="35"/>
  <c r="H251" i="35"/>
  <c r="H250" i="35"/>
  <c r="H249" i="35"/>
  <c r="H246" i="35"/>
  <c r="H245" i="35"/>
  <c r="H244" i="35"/>
  <c r="H243" i="35"/>
  <c r="H242" i="35"/>
  <c r="H241" i="35"/>
  <c r="H240" i="35"/>
  <c r="H239" i="35"/>
  <c r="H238" i="35"/>
  <c r="H237" i="35"/>
  <c r="H236" i="35"/>
  <c r="F236" i="35"/>
  <c r="J236" i="35" s="1"/>
  <c r="I236" i="35" s="1"/>
  <c r="H235" i="35"/>
  <c r="F235" i="35"/>
  <c r="J235" i="35" s="1"/>
  <c r="I235" i="35" s="1"/>
  <c r="B235" i="35"/>
  <c r="B236" i="35" s="1"/>
  <c r="B237" i="35" s="1"/>
  <c r="B238" i="35" s="1"/>
  <c r="B239" i="35" s="1"/>
  <c r="B240" i="35" s="1"/>
  <c r="B241" i="35" s="1"/>
  <c r="B242" i="35" s="1"/>
  <c r="B243" i="35" s="1"/>
  <c r="B244" i="35" s="1"/>
  <c r="B245" i="35" s="1"/>
  <c r="B246" i="35" s="1"/>
  <c r="B247" i="35" s="1"/>
  <c r="B248" i="35" s="1"/>
  <c r="B249" i="35" s="1"/>
  <c r="B250" i="35" s="1"/>
  <c r="B251" i="35" s="1"/>
  <c r="B252" i="35" s="1"/>
  <c r="B253" i="35" s="1"/>
  <c r="B254" i="35" s="1"/>
  <c r="B255" i="35" s="1"/>
  <c r="B256" i="35" s="1"/>
  <c r="B257" i="35" s="1"/>
  <c r="B258" i="35" s="1"/>
  <c r="J234" i="35"/>
  <c r="I234" i="35"/>
  <c r="H234" i="35"/>
  <c r="H232" i="35"/>
  <c r="H230" i="35"/>
  <c r="H229" i="35"/>
  <c r="H228" i="35"/>
  <c r="H227" i="35"/>
  <c r="H226" i="35"/>
  <c r="H225" i="35"/>
  <c r="H224" i="35"/>
  <c r="H223" i="35"/>
  <c r="H221" i="35"/>
  <c r="H220" i="35"/>
  <c r="H219" i="35"/>
  <c r="H218" i="35"/>
  <c r="H217" i="35"/>
  <c r="H216" i="35"/>
  <c r="H214" i="35"/>
  <c r="H213" i="35"/>
  <c r="H212" i="35"/>
  <c r="F212" i="35"/>
  <c r="F213" i="35" s="1"/>
  <c r="B212" i="35"/>
  <c r="B213" i="35" s="1"/>
  <c r="B214" i="35" s="1"/>
  <c r="B215" i="35" s="1"/>
  <c r="B216" i="35" s="1"/>
  <c r="B217" i="35" s="1"/>
  <c r="B218" i="35" s="1"/>
  <c r="B219" i="35" s="1"/>
  <c r="B220" i="35" s="1"/>
  <c r="B221" i="35" s="1"/>
  <c r="B222" i="35" s="1"/>
  <c r="B223" i="35" s="1"/>
  <c r="B224" i="35" s="1"/>
  <c r="B225" i="35" s="1"/>
  <c r="B226" i="35" s="1"/>
  <c r="B227" i="35" s="1"/>
  <c r="B228" i="35" s="1"/>
  <c r="B229" i="35" s="1"/>
  <c r="B230" i="35" s="1"/>
  <c r="B231" i="35" s="1"/>
  <c r="B232" i="35" s="1"/>
  <c r="J211" i="35"/>
  <c r="I211" i="35" s="1"/>
  <c r="H211" i="35"/>
  <c r="H201" i="35"/>
  <c r="H200" i="35"/>
  <c r="H199" i="35"/>
  <c r="H197" i="35"/>
  <c r="H196" i="35"/>
  <c r="H195" i="35"/>
  <c r="H194" i="35"/>
  <c r="H193" i="35"/>
  <c r="H192" i="35"/>
  <c r="H191" i="35"/>
  <c r="H188" i="35"/>
  <c r="H187" i="35"/>
  <c r="H186" i="35"/>
  <c r="H185" i="35"/>
  <c r="H184" i="35"/>
  <c r="H183" i="35"/>
  <c r="H182" i="35"/>
  <c r="H181" i="35"/>
  <c r="H180" i="35"/>
  <c r="F180" i="35"/>
  <c r="F181" i="35" s="1"/>
  <c r="F182" i="35" s="1"/>
  <c r="B180" i="35"/>
  <c r="B181" i="35" s="1"/>
  <c r="B182" i="35" s="1"/>
  <c r="B183" i="35" s="1"/>
  <c r="B184" i="35" s="1"/>
  <c r="B185" i="35" s="1"/>
  <c r="B186" i="35" s="1"/>
  <c r="B187" i="35" s="1"/>
  <c r="B188" i="35" s="1"/>
  <c r="B189" i="35" s="1"/>
  <c r="B190" i="35" s="1"/>
  <c r="B191" i="35" s="1"/>
  <c r="B192" i="35" s="1"/>
  <c r="B193" i="35" s="1"/>
  <c r="B194" i="35" s="1"/>
  <c r="B195" i="35" s="1"/>
  <c r="B196" i="35" s="1"/>
  <c r="B197" i="35" s="1"/>
  <c r="B198" i="35" s="1"/>
  <c r="B199" i="35" s="1"/>
  <c r="B200" i="35" s="1"/>
  <c r="B201" i="35" s="1"/>
  <c r="J179" i="35"/>
  <c r="I179" i="35" s="1"/>
  <c r="H179" i="35"/>
  <c r="H177" i="35"/>
  <c r="H176" i="35"/>
  <c r="H175" i="35"/>
  <c r="H174" i="35"/>
  <c r="H173" i="35"/>
  <c r="H172" i="35"/>
  <c r="H169" i="35"/>
  <c r="H168" i="35"/>
  <c r="H167" i="35"/>
  <c r="H166" i="35"/>
  <c r="H165" i="35"/>
  <c r="H164" i="35"/>
  <c r="H163" i="35"/>
  <c r="H162" i="35"/>
  <c r="H161" i="35"/>
  <c r="H160" i="35"/>
  <c r="F160" i="35"/>
  <c r="F161" i="35" s="1"/>
  <c r="B160" i="35"/>
  <c r="B161" i="35" s="1"/>
  <c r="B162" i="35" s="1"/>
  <c r="B163" i="35" s="1"/>
  <c r="B164" i="35" s="1"/>
  <c r="B165" i="35" s="1"/>
  <c r="B166" i="35" s="1"/>
  <c r="B167" i="35" s="1"/>
  <c r="B168" i="35" s="1"/>
  <c r="B169" i="35" s="1"/>
  <c r="B170" i="35" s="1"/>
  <c r="B171" i="35" s="1"/>
  <c r="B172" i="35" s="1"/>
  <c r="B173" i="35" s="1"/>
  <c r="B174" i="35" s="1"/>
  <c r="B175" i="35" s="1"/>
  <c r="B176" i="35" s="1"/>
  <c r="B177" i="35" s="1"/>
  <c r="J159" i="35"/>
  <c r="I159" i="35" s="1"/>
  <c r="H159" i="35"/>
  <c r="H151" i="35"/>
  <c r="H149" i="35"/>
  <c r="H148" i="35"/>
  <c r="H147" i="35"/>
  <c r="H146" i="35"/>
  <c r="H145" i="35"/>
  <c r="H144" i="35"/>
  <c r="H143" i="35"/>
  <c r="H142" i="35"/>
  <c r="H141" i="35"/>
  <c r="H140" i="35"/>
  <c r="H137" i="35"/>
  <c r="H136" i="35"/>
  <c r="H135" i="35"/>
  <c r="H134" i="35"/>
  <c r="H133" i="35"/>
  <c r="H132" i="35"/>
  <c r="H131" i="35"/>
  <c r="H130" i="35"/>
  <c r="F130" i="35"/>
  <c r="F131" i="35" s="1"/>
  <c r="F132" i="35" s="1"/>
  <c r="B130" i="35"/>
  <c r="B131" i="35" s="1"/>
  <c r="B132" i="35" s="1"/>
  <c r="B133" i="35" s="1"/>
  <c r="B134" i="35" s="1"/>
  <c r="B135" i="35" s="1"/>
  <c r="B136" i="35" s="1"/>
  <c r="B137" i="35" s="1"/>
  <c r="B138" i="35" s="1"/>
  <c r="B139" i="35" s="1"/>
  <c r="B140" i="35" s="1"/>
  <c r="B141" i="35" s="1"/>
  <c r="B142" i="35" s="1"/>
  <c r="B143" i="35" s="1"/>
  <c r="B144" i="35" s="1"/>
  <c r="B145" i="35" s="1"/>
  <c r="B146" i="35" s="1"/>
  <c r="B147" i="35" s="1"/>
  <c r="B148" i="35" s="1"/>
  <c r="B149" i="35" s="1"/>
  <c r="B150" i="35" s="1"/>
  <c r="B151" i="35" s="1"/>
  <c r="J129" i="35"/>
  <c r="I129" i="35" s="1"/>
  <c r="H129" i="35"/>
  <c r="H127" i="35"/>
  <c r="H125" i="35"/>
  <c r="H124" i="35"/>
  <c r="H123" i="35"/>
  <c r="H122" i="35"/>
  <c r="H121" i="35"/>
  <c r="H120" i="35"/>
  <c r="H119" i="35"/>
  <c r="H118" i="35"/>
  <c r="H116" i="35"/>
  <c r="H115" i="35"/>
  <c r="H114" i="35"/>
  <c r="H113" i="35"/>
  <c r="H112" i="35"/>
  <c r="H111" i="35"/>
  <c r="H109" i="35"/>
  <c r="H108" i="35"/>
  <c r="F108" i="35"/>
  <c r="F109" i="35" s="1"/>
  <c r="B108" i="35"/>
  <c r="B109" i="35" s="1"/>
  <c r="B110" i="35" s="1"/>
  <c r="B111" i="35" s="1"/>
  <c r="B112" i="35" s="1"/>
  <c r="B113" i="35" s="1"/>
  <c r="B114" i="35" s="1"/>
  <c r="B115" i="35" s="1"/>
  <c r="B116" i="35" s="1"/>
  <c r="B117" i="35" s="1"/>
  <c r="B118" i="35" s="1"/>
  <c r="B119" i="35" s="1"/>
  <c r="B120" i="35" s="1"/>
  <c r="B121" i="35" s="1"/>
  <c r="B122" i="35" s="1"/>
  <c r="B123" i="35" s="1"/>
  <c r="B124" i="35" s="1"/>
  <c r="B125" i="35" s="1"/>
  <c r="B126" i="35" s="1"/>
  <c r="B127" i="35" s="1"/>
  <c r="J107" i="35"/>
  <c r="I107" i="35" s="1"/>
  <c r="H107" i="35"/>
  <c r="H90" i="35"/>
  <c r="H89" i="35"/>
  <c r="H88" i="35"/>
  <c r="H87" i="35"/>
  <c r="H86" i="35"/>
  <c r="H85" i="35"/>
  <c r="H82" i="35"/>
  <c r="H81" i="35"/>
  <c r="H80" i="35"/>
  <c r="H79" i="35"/>
  <c r="H78" i="35"/>
  <c r="H77" i="35"/>
  <c r="H76" i="35"/>
  <c r="H75" i="35"/>
  <c r="F75" i="35"/>
  <c r="F76" i="35" s="1"/>
  <c r="F77" i="35" s="1"/>
  <c r="B75" i="35"/>
  <c r="B76" i="35" s="1"/>
  <c r="B77" i="35" s="1"/>
  <c r="B78" i="35" s="1"/>
  <c r="B79" i="35" s="1"/>
  <c r="B80" i="35" s="1"/>
  <c r="B81" i="35" s="1"/>
  <c r="B82" i="35" s="1"/>
  <c r="B83" i="35" s="1"/>
  <c r="B84" i="35" s="1"/>
  <c r="B85" i="35" s="1"/>
  <c r="B86" i="35" s="1"/>
  <c r="B87" i="35" s="1"/>
  <c r="B88" i="35" s="1"/>
  <c r="B89" i="35" s="1"/>
  <c r="B90" i="35" s="1"/>
  <c r="J74" i="35"/>
  <c r="I74" i="35" s="1"/>
  <c r="H74" i="35"/>
  <c r="H72" i="35"/>
  <c r="H70" i="35"/>
  <c r="H69" i="35"/>
  <c r="H68" i="35"/>
  <c r="H67" i="35"/>
  <c r="H66" i="35"/>
  <c r="H64" i="35"/>
  <c r="H63" i="35"/>
  <c r="H62" i="35"/>
  <c r="H60" i="35"/>
  <c r="H59" i="35"/>
  <c r="H58" i="35"/>
  <c r="H57" i="35"/>
  <c r="H56" i="35"/>
  <c r="F56" i="35"/>
  <c r="F57" i="35" s="1"/>
  <c r="J57" i="35" s="1"/>
  <c r="I57" i="35" s="1"/>
  <c r="B56" i="35"/>
  <c r="B57" i="35" s="1"/>
  <c r="B58" i="35" s="1"/>
  <c r="B59" i="35" s="1"/>
  <c r="B60" i="35" s="1"/>
  <c r="B61" i="35" s="1"/>
  <c r="B62" i="35" s="1"/>
  <c r="B63" i="35" s="1"/>
  <c r="B64" i="35" s="1"/>
  <c r="B65" i="35" s="1"/>
  <c r="B66" i="35" s="1"/>
  <c r="B67" i="35" s="1"/>
  <c r="B68" i="35" s="1"/>
  <c r="B69" i="35" s="1"/>
  <c r="B70" i="35" s="1"/>
  <c r="B71" i="35" s="1"/>
  <c r="B72" i="35" s="1"/>
  <c r="J55" i="35"/>
  <c r="H55" i="35"/>
  <c r="H49" i="35"/>
  <c r="H48" i="35"/>
  <c r="H46" i="35"/>
  <c r="H45" i="35"/>
  <c r="H44" i="35"/>
  <c r="H43" i="35"/>
  <c r="H42" i="35"/>
  <c r="H41" i="35"/>
  <c r="H40" i="35"/>
  <c r="H39" i="35"/>
  <c r="H38" i="35"/>
  <c r="M35" i="35"/>
  <c r="O35" i="35" s="1"/>
  <c r="H35" i="35"/>
  <c r="H34" i="35"/>
  <c r="H33" i="35"/>
  <c r="H32" i="35"/>
  <c r="H31" i="35"/>
  <c r="H30" i="35"/>
  <c r="F30" i="35"/>
  <c r="J30" i="35" s="1"/>
  <c r="B30" i="35"/>
  <c r="B31" i="35" s="1"/>
  <c r="B32" i="35" s="1"/>
  <c r="B33" i="35" s="1"/>
  <c r="B34" i="35" s="1"/>
  <c r="B35" i="35" s="1"/>
  <c r="B36" i="35" s="1"/>
  <c r="B37" i="35" s="1"/>
  <c r="B38" i="35" s="1"/>
  <c r="B39" i="35" s="1"/>
  <c r="B40" i="35" s="1"/>
  <c r="B41" i="35" s="1"/>
  <c r="B42" i="35" s="1"/>
  <c r="B43" i="35" s="1"/>
  <c r="B44" i="35" s="1"/>
  <c r="B45" i="35" s="1"/>
  <c r="B46" i="35" s="1"/>
  <c r="B47" i="35" s="1"/>
  <c r="B48" i="35" s="1"/>
  <c r="B49" i="35" s="1"/>
  <c r="J29" i="35"/>
  <c r="I29" i="35" s="1"/>
  <c r="H29" i="35"/>
  <c r="H27" i="35"/>
  <c r="H26" i="35"/>
  <c r="H24" i="35"/>
  <c r="H23" i="35"/>
  <c r="H22" i="35"/>
  <c r="H21" i="35"/>
  <c r="H20" i="35"/>
  <c r="H19" i="35"/>
  <c r="H18" i="35"/>
  <c r="H15" i="35"/>
  <c r="H14" i="35"/>
  <c r="H13" i="35"/>
  <c r="H12" i="35"/>
  <c r="H11" i="35"/>
  <c r="H10" i="35"/>
  <c r="H9" i="35"/>
  <c r="H8" i="35"/>
  <c r="H7" i="35"/>
  <c r="F7" i="35"/>
  <c r="F8" i="35" s="1"/>
  <c r="B7" i="35"/>
  <c r="B8" i="35" s="1"/>
  <c r="B9" i="35" s="1"/>
  <c r="B10" i="35" s="1"/>
  <c r="B11" i="35" s="1"/>
  <c r="B12" i="35" s="1"/>
  <c r="B13" i="35" s="1"/>
  <c r="B14" i="35" s="1"/>
  <c r="B15" i="35" s="1"/>
  <c r="B16" i="35" s="1"/>
  <c r="B17" i="35" s="1"/>
  <c r="B18" i="35" s="1"/>
  <c r="B19" i="35" s="1"/>
  <c r="B20" i="35" s="1"/>
  <c r="B21" i="35" s="1"/>
  <c r="B22" i="35" s="1"/>
  <c r="B23" i="35" s="1"/>
  <c r="B24" i="35" s="1"/>
  <c r="B25" i="35" s="1"/>
  <c r="B26" i="35" s="1"/>
  <c r="B27" i="35" s="1"/>
  <c r="J6" i="35"/>
  <c r="M6" i="35" s="1"/>
  <c r="H6" i="35"/>
  <c r="F284" i="35" l="1"/>
  <c r="F285" i="35" s="1"/>
  <c r="H190" i="35"/>
  <c r="E190" i="35" s="1"/>
  <c r="J284" i="35"/>
  <c r="I284" i="35" s="1"/>
  <c r="H61" i="35"/>
  <c r="E61" i="35" s="1"/>
  <c r="H171" i="35"/>
  <c r="E171" i="35" s="1"/>
  <c r="H293" i="35"/>
  <c r="E293" i="35" s="1"/>
  <c r="J213" i="35"/>
  <c r="I213" i="35" s="1"/>
  <c r="F214" i="35"/>
  <c r="J214" i="35" s="1"/>
  <c r="I214" i="35" s="1"/>
  <c r="J212" i="35"/>
  <c r="I212" i="35" s="1"/>
  <c r="J161" i="35"/>
  <c r="I161" i="35" s="1"/>
  <c r="F162" i="35"/>
  <c r="J160" i="35"/>
  <c r="I160" i="35" s="1"/>
  <c r="J130" i="35"/>
  <c r="J131" i="35"/>
  <c r="I131" i="35" s="1"/>
  <c r="J109" i="35"/>
  <c r="I109" i="35" s="1"/>
  <c r="F110" i="35"/>
  <c r="F111" i="35" s="1"/>
  <c r="F112" i="35" s="1"/>
  <c r="J112" i="35" s="1"/>
  <c r="I112" i="35" s="1"/>
  <c r="J108" i="35"/>
  <c r="I108" i="35" s="1"/>
  <c r="J76" i="35"/>
  <c r="J75" i="35"/>
  <c r="I75" i="35" s="1"/>
  <c r="J56" i="35"/>
  <c r="I56" i="35" s="1"/>
  <c r="F31" i="35"/>
  <c r="J31" i="35" s="1"/>
  <c r="I31" i="35" s="1"/>
  <c r="F9" i="35"/>
  <c r="J8" i="35"/>
  <c r="I8" i="35" s="1"/>
  <c r="J7" i="35"/>
  <c r="I7" i="35" s="1"/>
  <c r="I6" i="35"/>
  <c r="H202" i="35"/>
  <c r="F58" i="35"/>
  <c r="O6" i="35"/>
  <c r="I55" i="35"/>
  <c r="J182" i="35"/>
  <c r="I182" i="35" s="1"/>
  <c r="F183" i="35"/>
  <c r="H37" i="35"/>
  <c r="E37" i="35" s="1"/>
  <c r="F286" i="35"/>
  <c r="J285" i="35"/>
  <c r="I285" i="35" s="1"/>
  <c r="I30" i="35"/>
  <c r="J77" i="35"/>
  <c r="I77" i="35" s="1"/>
  <c r="F78" i="35"/>
  <c r="H17" i="35"/>
  <c r="E17" i="35" s="1"/>
  <c r="J181" i="35"/>
  <c r="I181" i="35" s="1"/>
  <c r="H139" i="35"/>
  <c r="E139" i="35" s="1"/>
  <c r="H215" i="35"/>
  <c r="E215" i="35" s="1"/>
  <c r="H248" i="35"/>
  <c r="E248" i="35" s="1"/>
  <c r="J132" i="35"/>
  <c r="I132" i="35" s="1"/>
  <c r="F133" i="35"/>
  <c r="H178" i="35"/>
  <c r="J180" i="35"/>
  <c r="H84" i="35"/>
  <c r="E84" i="35" s="1"/>
  <c r="H110" i="35"/>
  <c r="E110" i="35" s="1"/>
  <c r="F237" i="35"/>
  <c r="H269" i="35"/>
  <c r="F265" i="35"/>
  <c r="F281" i="34"/>
  <c r="F282" i="34" s="1"/>
  <c r="J282" i="34" s="1"/>
  <c r="I282" i="34" s="1"/>
  <c r="F262" i="34"/>
  <c r="F263" i="34" s="1"/>
  <c r="F264" i="34" s="1"/>
  <c r="J264" i="34" s="1"/>
  <c r="I264" i="34" s="1"/>
  <c r="F233" i="34"/>
  <c r="F210" i="34"/>
  <c r="F178" i="34"/>
  <c r="J178" i="34" s="1"/>
  <c r="I178" i="34" s="1"/>
  <c r="F158" i="34"/>
  <c r="F159" i="34" s="1"/>
  <c r="F128" i="34"/>
  <c r="F129" i="34" s="1"/>
  <c r="F106" i="34"/>
  <c r="F73" i="34"/>
  <c r="F74" i="34" s="1"/>
  <c r="F75" i="34" s="1"/>
  <c r="F76" i="34" s="1"/>
  <c r="J76" i="34" s="1"/>
  <c r="I76" i="34" s="1"/>
  <c r="F54" i="34"/>
  <c r="F55" i="34" s="1"/>
  <c r="J55" i="34" s="1"/>
  <c r="I55" i="34" s="1"/>
  <c r="F29" i="34"/>
  <c r="F6" i="34"/>
  <c r="H303" i="34"/>
  <c r="H302" i="34"/>
  <c r="H301" i="34"/>
  <c r="H299" i="34"/>
  <c r="H298" i="34"/>
  <c r="H297" i="34"/>
  <c r="H296" i="34"/>
  <c r="H295" i="34"/>
  <c r="H294" i="34"/>
  <c r="H293" i="34"/>
  <c r="H290" i="34"/>
  <c r="H289" i="34"/>
  <c r="H288" i="34"/>
  <c r="H287" i="34"/>
  <c r="H286" i="34"/>
  <c r="H285" i="34"/>
  <c r="H284" i="34"/>
  <c r="H283" i="34"/>
  <c r="H282" i="34"/>
  <c r="B282" i="34"/>
  <c r="B283" i="34" s="1"/>
  <c r="B284" i="34" s="1"/>
  <c r="B285" i="34" s="1"/>
  <c r="B286" i="34" s="1"/>
  <c r="B287" i="34" s="1"/>
  <c r="B288" i="34" s="1"/>
  <c r="B289" i="34" s="1"/>
  <c r="B290" i="34" s="1"/>
  <c r="B291" i="34" s="1"/>
  <c r="B292" i="34" s="1"/>
  <c r="B293" i="34" s="1"/>
  <c r="B294" i="34" s="1"/>
  <c r="B295" i="34" s="1"/>
  <c r="B296" i="34" s="1"/>
  <c r="B297" i="34" s="1"/>
  <c r="B298" i="34" s="1"/>
  <c r="B299" i="34" s="1"/>
  <c r="B300" i="34" s="1"/>
  <c r="B301" i="34" s="1"/>
  <c r="B302" i="34" s="1"/>
  <c r="B303" i="34" s="1"/>
  <c r="H281" i="34"/>
  <c r="H279" i="34"/>
  <c r="H277" i="34"/>
  <c r="H276" i="34"/>
  <c r="H275" i="34"/>
  <c r="H274" i="34"/>
  <c r="H273" i="34"/>
  <c r="H271" i="34"/>
  <c r="H270" i="34"/>
  <c r="H269" i="34"/>
  <c r="H267" i="34"/>
  <c r="H266" i="34"/>
  <c r="H265" i="34"/>
  <c r="H264" i="34"/>
  <c r="H263" i="34"/>
  <c r="B263" i="34"/>
  <c r="B264" i="34" s="1"/>
  <c r="B265" i="34" s="1"/>
  <c r="B266" i="34" s="1"/>
  <c r="B267" i="34" s="1"/>
  <c r="B268" i="34" s="1"/>
  <c r="B269" i="34" s="1"/>
  <c r="B270" i="34" s="1"/>
  <c r="B271" i="34" s="1"/>
  <c r="B272" i="34" s="1"/>
  <c r="B273" i="34" s="1"/>
  <c r="B274" i="34" s="1"/>
  <c r="B275" i="34" s="1"/>
  <c r="B276" i="34" s="1"/>
  <c r="B277" i="34" s="1"/>
  <c r="B278" i="34" s="1"/>
  <c r="B279" i="34" s="1"/>
  <c r="J262" i="34"/>
  <c r="I262" i="34" s="1"/>
  <c r="H262" i="34"/>
  <c r="H257" i="34"/>
  <c r="H256" i="34"/>
  <c r="H255" i="34"/>
  <c r="H254" i="34"/>
  <c r="H253" i="34"/>
  <c r="H252" i="34"/>
  <c r="H251" i="34"/>
  <c r="H250" i="34"/>
  <c r="H249" i="34"/>
  <c r="H248" i="34"/>
  <c r="H245" i="34"/>
  <c r="H244" i="34"/>
  <c r="H243" i="34"/>
  <c r="H242" i="34"/>
  <c r="H241" i="34"/>
  <c r="H240" i="34"/>
  <c r="H239" i="34"/>
  <c r="H238" i="34"/>
  <c r="H237" i="34"/>
  <c r="H236" i="34"/>
  <c r="H235" i="34"/>
  <c r="H234" i="34"/>
  <c r="F234" i="34"/>
  <c r="J234" i="34" s="1"/>
  <c r="I234" i="34" s="1"/>
  <c r="B234" i="34"/>
  <c r="B235" i="34" s="1"/>
  <c r="B236" i="34" s="1"/>
  <c r="B237" i="34" s="1"/>
  <c r="B238" i="34" s="1"/>
  <c r="B239" i="34" s="1"/>
  <c r="B240" i="34" s="1"/>
  <c r="B241" i="34" s="1"/>
  <c r="B242" i="34" s="1"/>
  <c r="B243" i="34" s="1"/>
  <c r="B244" i="34" s="1"/>
  <c r="B245" i="34" s="1"/>
  <c r="B246" i="34" s="1"/>
  <c r="B247" i="34" s="1"/>
  <c r="B248" i="34" s="1"/>
  <c r="B249" i="34" s="1"/>
  <c r="B250" i="34" s="1"/>
  <c r="B251" i="34" s="1"/>
  <c r="B252" i="34" s="1"/>
  <c r="B253" i="34" s="1"/>
  <c r="B254" i="34" s="1"/>
  <c r="B255" i="34" s="1"/>
  <c r="B256" i="34" s="1"/>
  <c r="B257" i="34" s="1"/>
  <c r="J233" i="34"/>
  <c r="I233" i="34" s="1"/>
  <c r="H233" i="34"/>
  <c r="H231" i="34"/>
  <c r="H229" i="34"/>
  <c r="H228" i="34"/>
  <c r="H227" i="34"/>
  <c r="H226" i="34"/>
  <c r="H225" i="34"/>
  <c r="H224" i="34"/>
  <c r="H223" i="34"/>
  <c r="H222" i="34"/>
  <c r="H220" i="34"/>
  <c r="H219" i="34"/>
  <c r="H218" i="34"/>
  <c r="H217" i="34"/>
  <c r="H216" i="34"/>
  <c r="H215" i="34"/>
  <c r="H213" i="34"/>
  <c r="H212" i="34"/>
  <c r="H211" i="34"/>
  <c r="B211" i="34"/>
  <c r="B212" i="34" s="1"/>
  <c r="B213" i="34" s="1"/>
  <c r="B214" i="34" s="1"/>
  <c r="B215" i="34" s="1"/>
  <c r="B216" i="34" s="1"/>
  <c r="B217" i="34" s="1"/>
  <c r="B218" i="34" s="1"/>
  <c r="B219" i="34" s="1"/>
  <c r="B220" i="34" s="1"/>
  <c r="B221" i="34" s="1"/>
  <c r="B222" i="34" s="1"/>
  <c r="B223" i="34" s="1"/>
  <c r="B224" i="34" s="1"/>
  <c r="B225" i="34" s="1"/>
  <c r="B226" i="34" s="1"/>
  <c r="B227" i="34" s="1"/>
  <c r="B228" i="34" s="1"/>
  <c r="B229" i="34" s="1"/>
  <c r="B230" i="34" s="1"/>
  <c r="B231" i="34" s="1"/>
  <c r="J210" i="34"/>
  <c r="I210" i="34" s="1"/>
  <c r="H210" i="34"/>
  <c r="F211" i="34"/>
  <c r="J211" i="34" s="1"/>
  <c r="I211" i="34" s="1"/>
  <c r="H200" i="34"/>
  <c r="H199" i="34"/>
  <c r="H198" i="34"/>
  <c r="H196" i="34"/>
  <c r="H195" i="34"/>
  <c r="H194" i="34"/>
  <c r="H193" i="34"/>
  <c r="H192" i="34"/>
  <c r="H191" i="34"/>
  <c r="H190" i="34"/>
  <c r="H187" i="34"/>
  <c r="H186" i="34"/>
  <c r="H185" i="34"/>
  <c r="H184" i="34"/>
  <c r="H183" i="34"/>
  <c r="H182" i="34"/>
  <c r="H181" i="34"/>
  <c r="H180" i="34"/>
  <c r="H179" i="34"/>
  <c r="B179" i="34"/>
  <c r="B180" i="34" s="1"/>
  <c r="B181" i="34" s="1"/>
  <c r="B182" i="34" s="1"/>
  <c r="B183" i="34" s="1"/>
  <c r="B184" i="34" s="1"/>
  <c r="B185" i="34" s="1"/>
  <c r="B186" i="34" s="1"/>
  <c r="B187" i="34" s="1"/>
  <c r="B188" i="34" s="1"/>
  <c r="B189" i="34" s="1"/>
  <c r="B190" i="34" s="1"/>
  <c r="B191" i="34" s="1"/>
  <c r="B192" i="34" s="1"/>
  <c r="B193" i="34" s="1"/>
  <c r="B194" i="34" s="1"/>
  <c r="B195" i="34" s="1"/>
  <c r="B196" i="34" s="1"/>
  <c r="B197" i="34" s="1"/>
  <c r="B198" i="34" s="1"/>
  <c r="B199" i="34" s="1"/>
  <c r="B200" i="34" s="1"/>
  <c r="H178" i="34"/>
  <c r="H176" i="34"/>
  <c r="H175" i="34"/>
  <c r="H174" i="34"/>
  <c r="H173" i="34"/>
  <c r="H172" i="34"/>
  <c r="H171" i="34"/>
  <c r="H168" i="34"/>
  <c r="H167" i="34"/>
  <c r="H166" i="34"/>
  <c r="H165" i="34"/>
  <c r="H164" i="34"/>
  <c r="H163" i="34"/>
  <c r="H162" i="34"/>
  <c r="H161" i="34"/>
  <c r="H160" i="34"/>
  <c r="H159" i="34"/>
  <c r="B159" i="34"/>
  <c r="B160" i="34" s="1"/>
  <c r="B161" i="34" s="1"/>
  <c r="B162" i="34" s="1"/>
  <c r="B163" i="34" s="1"/>
  <c r="B164" i="34" s="1"/>
  <c r="B165" i="34" s="1"/>
  <c r="B166" i="34" s="1"/>
  <c r="B167" i="34" s="1"/>
  <c r="B168" i="34" s="1"/>
  <c r="B169" i="34" s="1"/>
  <c r="B170" i="34" s="1"/>
  <c r="B171" i="34" s="1"/>
  <c r="B172" i="34" s="1"/>
  <c r="B173" i="34" s="1"/>
  <c r="B174" i="34" s="1"/>
  <c r="B175" i="34" s="1"/>
  <c r="B176" i="34" s="1"/>
  <c r="H158" i="34"/>
  <c r="H150" i="34"/>
  <c r="H148" i="34"/>
  <c r="H147" i="34"/>
  <c r="H146" i="34"/>
  <c r="H145" i="34"/>
  <c r="H144" i="34"/>
  <c r="H143" i="34"/>
  <c r="H142" i="34"/>
  <c r="H141" i="34"/>
  <c r="H140" i="34"/>
  <c r="H139" i="34"/>
  <c r="H136" i="34"/>
  <c r="H135" i="34"/>
  <c r="H134" i="34"/>
  <c r="H133" i="34"/>
  <c r="H132" i="34"/>
  <c r="H131" i="34"/>
  <c r="H130" i="34"/>
  <c r="H129" i="34"/>
  <c r="B129" i="34"/>
  <c r="B130" i="34" s="1"/>
  <c r="B131" i="34" s="1"/>
  <c r="B132" i="34" s="1"/>
  <c r="B133" i="34" s="1"/>
  <c r="B134" i="34" s="1"/>
  <c r="B135" i="34" s="1"/>
  <c r="B136" i="34" s="1"/>
  <c r="B137" i="34" s="1"/>
  <c r="B138" i="34" s="1"/>
  <c r="B139" i="34" s="1"/>
  <c r="B140" i="34" s="1"/>
  <c r="B141" i="34" s="1"/>
  <c r="B142" i="34" s="1"/>
  <c r="B143" i="34" s="1"/>
  <c r="B144" i="34" s="1"/>
  <c r="B145" i="34" s="1"/>
  <c r="B146" i="34" s="1"/>
  <c r="B147" i="34" s="1"/>
  <c r="B148" i="34" s="1"/>
  <c r="B149" i="34" s="1"/>
  <c r="B150" i="34" s="1"/>
  <c r="H128" i="34"/>
  <c r="H126" i="34"/>
  <c r="H124" i="34"/>
  <c r="H123" i="34"/>
  <c r="H122" i="34"/>
  <c r="H121" i="34"/>
  <c r="H120" i="34"/>
  <c r="H119" i="34"/>
  <c r="H118" i="34"/>
  <c r="H117" i="34"/>
  <c r="H115" i="34"/>
  <c r="H114" i="34"/>
  <c r="H113" i="34"/>
  <c r="H112" i="34"/>
  <c r="H111" i="34"/>
  <c r="H110" i="34"/>
  <c r="H108" i="34"/>
  <c r="H107" i="34"/>
  <c r="B107" i="34"/>
  <c r="B108" i="34" s="1"/>
  <c r="B109" i="34" s="1"/>
  <c r="B110" i="34" s="1"/>
  <c r="B111" i="34" s="1"/>
  <c r="B112" i="34" s="1"/>
  <c r="B113" i="34" s="1"/>
  <c r="B114" i="34" s="1"/>
  <c r="B115" i="34" s="1"/>
  <c r="B116" i="34" s="1"/>
  <c r="B117" i="34" s="1"/>
  <c r="B118" i="34" s="1"/>
  <c r="B119" i="34" s="1"/>
  <c r="B120" i="34" s="1"/>
  <c r="B121" i="34" s="1"/>
  <c r="B122" i="34" s="1"/>
  <c r="B123" i="34" s="1"/>
  <c r="B124" i="34" s="1"/>
  <c r="B125" i="34" s="1"/>
  <c r="B126" i="34" s="1"/>
  <c r="J106" i="34"/>
  <c r="I106" i="34" s="1"/>
  <c r="H106" i="34"/>
  <c r="F107" i="34"/>
  <c r="J107" i="34" s="1"/>
  <c r="I107" i="34" s="1"/>
  <c r="H89" i="34"/>
  <c r="H88" i="34"/>
  <c r="H87" i="34"/>
  <c r="H86" i="34"/>
  <c r="H85" i="34"/>
  <c r="H84" i="34"/>
  <c r="H81" i="34"/>
  <c r="H80" i="34"/>
  <c r="H79" i="34"/>
  <c r="H78" i="34"/>
  <c r="H77" i="34"/>
  <c r="H76" i="34"/>
  <c r="H75" i="34"/>
  <c r="H74" i="34"/>
  <c r="B74" i="34"/>
  <c r="B75" i="34" s="1"/>
  <c r="B76" i="34" s="1"/>
  <c r="B77" i="34" s="1"/>
  <c r="B78" i="34" s="1"/>
  <c r="B79" i="34" s="1"/>
  <c r="B80" i="34" s="1"/>
  <c r="B81" i="34" s="1"/>
  <c r="B82" i="34" s="1"/>
  <c r="B83" i="34" s="1"/>
  <c r="B84" i="34" s="1"/>
  <c r="B85" i="34" s="1"/>
  <c r="B86" i="34" s="1"/>
  <c r="B87" i="34" s="1"/>
  <c r="B88" i="34" s="1"/>
  <c r="B89" i="34" s="1"/>
  <c r="H73" i="34"/>
  <c r="H71" i="34"/>
  <c r="H69" i="34"/>
  <c r="H68" i="34"/>
  <c r="H67" i="34"/>
  <c r="H66" i="34"/>
  <c r="H65" i="34"/>
  <c r="H63" i="34"/>
  <c r="H62" i="34"/>
  <c r="H61" i="34"/>
  <c r="H59" i="34"/>
  <c r="H58" i="34"/>
  <c r="H57" i="34"/>
  <c r="H56" i="34"/>
  <c r="H55" i="34"/>
  <c r="B55" i="34"/>
  <c r="B56" i="34" s="1"/>
  <c r="B57" i="34" s="1"/>
  <c r="B58" i="34" s="1"/>
  <c r="B59" i="34" s="1"/>
  <c r="B60" i="34" s="1"/>
  <c r="B61" i="34" s="1"/>
  <c r="B62" i="34" s="1"/>
  <c r="B63" i="34" s="1"/>
  <c r="B64" i="34" s="1"/>
  <c r="B65" i="34" s="1"/>
  <c r="B66" i="34" s="1"/>
  <c r="B67" i="34" s="1"/>
  <c r="B68" i="34" s="1"/>
  <c r="B69" i="34" s="1"/>
  <c r="B70" i="34" s="1"/>
  <c r="B71" i="34" s="1"/>
  <c r="H54" i="34"/>
  <c r="H49" i="34"/>
  <c r="H48" i="34"/>
  <c r="H46" i="34"/>
  <c r="H45" i="34"/>
  <c r="H44" i="34"/>
  <c r="H43" i="34"/>
  <c r="H42" i="34"/>
  <c r="H41" i="34"/>
  <c r="N40" i="34"/>
  <c r="H40" i="34"/>
  <c r="H39" i="34"/>
  <c r="H38" i="34"/>
  <c r="H35" i="34"/>
  <c r="H34" i="34"/>
  <c r="H33" i="34"/>
  <c r="H32" i="34"/>
  <c r="H31" i="34"/>
  <c r="H30" i="34"/>
  <c r="B30" i="34"/>
  <c r="B31" i="34" s="1"/>
  <c r="B32" i="34" s="1"/>
  <c r="B33" i="34" s="1"/>
  <c r="B34" i="34" s="1"/>
  <c r="B35" i="34" s="1"/>
  <c r="B36" i="34" s="1"/>
  <c r="B37" i="34" s="1"/>
  <c r="B38" i="34" s="1"/>
  <c r="B39" i="34" s="1"/>
  <c r="B40" i="34" s="1"/>
  <c r="B41" i="34" s="1"/>
  <c r="B42" i="34" s="1"/>
  <c r="B43" i="34" s="1"/>
  <c r="B44" i="34" s="1"/>
  <c r="B45" i="34" s="1"/>
  <c r="B46" i="34" s="1"/>
  <c r="B47" i="34" s="1"/>
  <c r="B48" i="34" s="1"/>
  <c r="B49" i="34" s="1"/>
  <c r="J29" i="34"/>
  <c r="I29" i="34" s="1"/>
  <c r="H29" i="34"/>
  <c r="F30" i="34"/>
  <c r="F31" i="34" s="1"/>
  <c r="F32" i="34" s="1"/>
  <c r="F33" i="34" s="1"/>
  <c r="F34" i="34" s="1"/>
  <c r="F35" i="34" s="1"/>
  <c r="F36" i="34" s="1"/>
  <c r="J36" i="34" s="1"/>
  <c r="H27" i="34"/>
  <c r="H26" i="34"/>
  <c r="H24" i="34"/>
  <c r="H23" i="34"/>
  <c r="H22" i="34"/>
  <c r="H21" i="34"/>
  <c r="H20" i="34"/>
  <c r="H19" i="34"/>
  <c r="H18" i="34"/>
  <c r="H15" i="34"/>
  <c r="H14" i="34"/>
  <c r="H13" i="34"/>
  <c r="H12" i="34"/>
  <c r="H11" i="34"/>
  <c r="H10" i="34"/>
  <c r="H9" i="34"/>
  <c r="H8" i="34"/>
  <c r="H7" i="34"/>
  <c r="B7" i="34"/>
  <c r="B8" i="34" s="1"/>
  <c r="B9" i="34" s="1"/>
  <c r="B10" i="34" s="1"/>
  <c r="B11" i="34" s="1"/>
  <c r="B12" i="34" s="1"/>
  <c r="B13" i="34" s="1"/>
  <c r="B14" i="34" s="1"/>
  <c r="B15" i="34" s="1"/>
  <c r="B16" i="34" s="1"/>
  <c r="B17" i="34" s="1"/>
  <c r="B18" i="34" s="1"/>
  <c r="B19" i="34" s="1"/>
  <c r="B20" i="34" s="1"/>
  <c r="B21" i="34" s="1"/>
  <c r="B22" i="34" s="1"/>
  <c r="B23" i="34" s="1"/>
  <c r="B24" i="34" s="1"/>
  <c r="B25" i="34" s="1"/>
  <c r="B26" i="34" s="1"/>
  <c r="B27" i="34" s="1"/>
  <c r="H6" i="34"/>
  <c r="J6" i="34"/>
  <c r="H304" i="33"/>
  <c r="H303" i="33"/>
  <c r="H302" i="33"/>
  <c r="H300" i="33"/>
  <c r="H299" i="33"/>
  <c r="H298" i="33"/>
  <c r="H297" i="33"/>
  <c r="H296" i="33"/>
  <c r="H295" i="33"/>
  <c r="H294" i="33"/>
  <c r="H291" i="33"/>
  <c r="H290" i="33"/>
  <c r="H289" i="33"/>
  <c r="H288" i="33"/>
  <c r="H287" i="33"/>
  <c r="H286" i="33"/>
  <c r="H285" i="33"/>
  <c r="H284" i="33"/>
  <c r="H283" i="33"/>
  <c r="F283" i="33"/>
  <c r="F284" i="33" s="1"/>
  <c r="F285" i="33" s="1"/>
  <c r="J285" i="33" s="1"/>
  <c r="I285" i="33" s="1"/>
  <c r="B283" i="33"/>
  <c r="B284" i="33" s="1"/>
  <c r="B285" i="33" s="1"/>
  <c r="B286" i="33" s="1"/>
  <c r="B287" i="33" s="1"/>
  <c r="B288" i="33" s="1"/>
  <c r="B289" i="33" s="1"/>
  <c r="B290" i="33" s="1"/>
  <c r="B291" i="33" s="1"/>
  <c r="B292" i="33" s="1"/>
  <c r="B293" i="33" s="1"/>
  <c r="B294" i="33" s="1"/>
  <c r="B295" i="33" s="1"/>
  <c r="B296" i="33" s="1"/>
  <c r="B297" i="33" s="1"/>
  <c r="B298" i="33" s="1"/>
  <c r="B299" i="33" s="1"/>
  <c r="B300" i="33" s="1"/>
  <c r="B301" i="33" s="1"/>
  <c r="B302" i="33" s="1"/>
  <c r="B303" i="33" s="1"/>
  <c r="B304" i="33" s="1"/>
  <c r="J282" i="33"/>
  <c r="I282" i="33" s="1"/>
  <c r="H282" i="33"/>
  <c r="H280" i="33"/>
  <c r="H278" i="33"/>
  <c r="H277" i="33"/>
  <c r="H276" i="33"/>
  <c r="H275" i="33"/>
  <c r="H274" i="33"/>
  <c r="H272" i="33"/>
  <c r="H271" i="33"/>
  <c r="H270" i="33"/>
  <c r="H268" i="33"/>
  <c r="H267" i="33"/>
  <c r="H266" i="33"/>
  <c r="H265" i="33"/>
  <c r="H264" i="33"/>
  <c r="F264" i="33"/>
  <c r="F265" i="33" s="1"/>
  <c r="F266" i="33" s="1"/>
  <c r="J266" i="33" s="1"/>
  <c r="I266" i="33" s="1"/>
  <c r="B264" i="33"/>
  <c r="B265" i="33" s="1"/>
  <c r="B266" i="33" s="1"/>
  <c r="B267" i="33" s="1"/>
  <c r="B268" i="33" s="1"/>
  <c r="B269" i="33" s="1"/>
  <c r="B270" i="33" s="1"/>
  <c r="B271" i="33" s="1"/>
  <c r="B272" i="33" s="1"/>
  <c r="B273" i="33" s="1"/>
  <c r="B274" i="33" s="1"/>
  <c r="B275" i="33" s="1"/>
  <c r="B276" i="33" s="1"/>
  <c r="B277" i="33" s="1"/>
  <c r="B278" i="33" s="1"/>
  <c r="B279" i="33" s="1"/>
  <c r="B280" i="33" s="1"/>
  <c r="J263" i="33"/>
  <c r="I263" i="33" s="1"/>
  <c r="H263" i="33"/>
  <c r="H258" i="33"/>
  <c r="H257" i="33"/>
  <c r="H256" i="33"/>
  <c r="H255" i="33"/>
  <c r="H254" i="33"/>
  <c r="H253" i="33"/>
  <c r="H252" i="33"/>
  <c r="H251" i="33"/>
  <c r="H250" i="33"/>
  <c r="H249" i="33"/>
  <c r="H246" i="33"/>
  <c r="H245" i="33"/>
  <c r="H244" i="33"/>
  <c r="H243" i="33"/>
  <c r="H242" i="33"/>
  <c r="H241" i="33"/>
  <c r="H240" i="33"/>
  <c r="H239" i="33"/>
  <c r="H238" i="33"/>
  <c r="H237" i="33"/>
  <c r="H236" i="33"/>
  <c r="H235" i="33"/>
  <c r="F235" i="33"/>
  <c r="B235" i="33"/>
  <c r="B236" i="33" s="1"/>
  <c r="B237" i="33" s="1"/>
  <c r="B238" i="33" s="1"/>
  <c r="B239" i="33" s="1"/>
  <c r="B240" i="33" s="1"/>
  <c r="B241" i="33" s="1"/>
  <c r="B242" i="33" s="1"/>
  <c r="B243" i="33" s="1"/>
  <c r="B244" i="33" s="1"/>
  <c r="B245" i="33" s="1"/>
  <c r="B246" i="33" s="1"/>
  <c r="B247" i="33" s="1"/>
  <c r="B248" i="33" s="1"/>
  <c r="B249" i="33" s="1"/>
  <c r="B250" i="33" s="1"/>
  <c r="B251" i="33" s="1"/>
  <c r="B252" i="33" s="1"/>
  <c r="B253" i="33" s="1"/>
  <c r="B254" i="33" s="1"/>
  <c r="B255" i="33" s="1"/>
  <c r="B256" i="33" s="1"/>
  <c r="B257" i="33" s="1"/>
  <c r="B258" i="33" s="1"/>
  <c r="J234" i="33"/>
  <c r="I234" i="33" s="1"/>
  <c r="H234" i="33"/>
  <c r="H232" i="33"/>
  <c r="H230" i="33"/>
  <c r="H229" i="33"/>
  <c r="H228" i="33"/>
  <c r="H227" i="33"/>
  <c r="H226" i="33"/>
  <c r="H225" i="33"/>
  <c r="H224" i="33"/>
  <c r="H223" i="33"/>
  <c r="H221" i="33"/>
  <c r="H220" i="33"/>
  <c r="H219" i="33"/>
  <c r="H218" i="33"/>
  <c r="H217" i="33"/>
  <c r="H216" i="33"/>
  <c r="H214" i="33"/>
  <c r="H213" i="33"/>
  <c r="H212" i="33"/>
  <c r="F212" i="33"/>
  <c r="J212" i="33" s="1"/>
  <c r="B212" i="33"/>
  <c r="B213" i="33" s="1"/>
  <c r="B214" i="33" s="1"/>
  <c r="B215" i="33" s="1"/>
  <c r="B216" i="33" s="1"/>
  <c r="B217" i="33" s="1"/>
  <c r="B218" i="33" s="1"/>
  <c r="B219" i="33" s="1"/>
  <c r="B220" i="33" s="1"/>
  <c r="B221" i="33" s="1"/>
  <c r="B222" i="33" s="1"/>
  <c r="B223" i="33" s="1"/>
  <c r="B224" i="33" s="1"/>
  <c r="B225" i="33" s="1"/>
  <c r="B226" i="33" s="1"/>
  <c r="B227" i="33" s="1"/>
  <c r="B228" i="33" s="1"/>
  <c r="B229" i="33" s="1"/>
  <c r="B230" i="33" s="1"/>
  <c r="B231" i="33" s="1"/>
  <c r="B232" i="33" s="1"/>
  <c r="J211" i="33"/>
  <c r="I211" i="33" s="1"/>
  <c r="H211" i="33"/>
  <c r="H201" i="33"/>
  <c r="H200" i="33"/>
  <c r="H199" i="33"/>
  <c r="H197" i="33"/>
  <c r="H196" i="33"/>
  <c r="H195" i="33"/>
  <c r="H194" i="33"/>
  <c r="H193" i="33"/>
  <c r="H192" i="33"/>
  <c r="H191" i="33"/>
  <c r="H188" i="33"/>
  <c r="H187" i="33"/>
  <c r="H186" i="33"/>
  <c r="H185" i="33"/>
  <c r="H184" i="33"/>
  <c r="H183" i="33"/>
  <c r="H182" i="33"/>
  <c r="H181" i="33"/>
  <c r="H180" i="33"/>
  <c r="F180" i="33"/>
  <c r="F181" i="33" s="1"/>
  <c r="B180" i="33"/>
  <c r="B181" i="33" s="1"/>
  <c r="B182" i="33" s="1"/>
  <c r="B183" i="33" s="1"/>
  <c r="B184" i="33" s="1"/>
  <c r="B185" i="33" s="1"/>
  <c r="B186" i="33" s="1"/>
  <c r="B187" i="33" s="1"/>
  <c r="B188" i="33" s="1"/>
  <c r="B189" i="33" s="1"/>
  <c r="B190" i="33" s="1"/>
  <c r="B191" i="33" s="1"/>
  <c r="B192" i="33" s="1"/>
  <c r="B193" i="33" s="1"/>
  <c r="B194" i="33" s="1"/>
  <c r="B195" i="33" s="1"/>
  <c r="B196" i="33" s="1"/>
  <c r="B197" i="33" s="1"/>
  <c r="B198" i="33" s="1"/>
  <c r="B199" i="33" s="1"/>
  <c r="B200" i="33" s="1"/>
  <c r="B201" i="33" s="1"/>
  <c r="J179" i="33"/>
  <c r="I179" i="33" s="1"/>
  <c r="H179" i="33"/>
  <c r="H177" i="33"/>
  <c r="H176" i="33"/>
  <c r="H175" i="33"/>
  <c r="H174" i="33"/>
  <c r="H173" i="33"/>
  <c r="H172" i="33"/>
  <c r="H169" i="33"/>
  <c r="H168" i="33"/>
  <c r="H167" i="33"/>
  <c r="H166" i="33"/>
  <c r="H165" i="33"/>
  <c r="H164" i="33"/>
  <c r="H163" i="33"/>
  <c r="H162" i="33"/>
  <c r="H161" i="33"/>
  <c r="H160" i="33"/>
  <c r="F160" i="33"/>
  <c r="J160" i="33" s="1"/>
  <c r="I160" i="33" s="1"/>
  <c r="B160" i="33"/>
  <c r="B161" i="33" s="1"/>
  <c r="B162" i="33" s="1"/>
  <c r="B163" i="33" s="1"/>
  <c r="B164" i="33" s="1"/>
  <c r="B165" i="33" s="1"/>
  <c r="B166" i="33" s="1"/>
  <c r="B167" i="33" s="1"/>
  <c r="B168" i="33" s="1"/>
  <c r="B169" i="33" s="1"/>
  <c r="B170" i="33" s="1"/>
  <c r="B171" i="33" s="1"/>
  <c r="B172" i="33" s="1"/>
  <c r="B173" i="33" s="1"/>
  <c r="B174" i="33" s="1"/>
  <c r="B175" i="33" s="1"/>
  <c r="B176" i="33" s="1"/>
  <c r="B177" i="33" s="1"/>
  <c r="J159" i="33"/>
  <c r="I159" i="33" s="1"/>
  <c r="H159" i="33"/>
  <c r="H151" i="33"/>
  <c r="H149" i="33"/>
  <c r="H148" i="33"/>
  <c r="H147" i="33"/>
  <c r="H146" i="33"/>
  <c r="H145" i="33"/>
  <c r="H144" i="33"/>
  <c r="H143" i="33"/>
  <c r="H142" i="33"/>
  <c r="H141" i="33"/>
  <c r="H140" i="33"/>
  <c r="H137" i="33"/>
  <c r="H136" i="33"/>
  <c r="H135" i="33"/>
  <c r="H134" i="33"/>
  <c r="H133" i="33"/>
  <c r="H132" i="33"/>
  <c r="H131" i="33"/>
  <c r="H130" i="33"/>
  <c r="F130" i="33"/>
  <c r="J130" i="33" s="1"/>
  <c r="I130" i="33" s="1"/>
  <c r="B130" i="33"/>
  <c r="B131" i="33" s="1"/>
  <c r="B132" i="33" s="1"/>
  <c r="B133" i="33" s="1"/>
  <c r="B134" i="33" s="1"/>
  <c r="B135" i="33" s="1"/>
  <c r="B136" i="33" s="1"/>
  <c r="B137" i="33" s="1"/>
  <c r="B138" i="33" s="1"/>
  <c r="B139" i="33" s="1"/>
  <c r="B140" i="33" s="1"/>
  <c r="B141" i="33" s="1"/>
  <c r="B142" i="33" s="1"/>
  <c r="B143" i="33" s="1"/>
  <c r="B144" i="33" s="1"/>
  <c r="B145" i="33" s="1"/>
  <c r="B146" i="33" s="1"/>
  <c r="B147" i="33" s="1"/>
  <c r="B148" i="33" s="1"/>
  <c r="B149" i="33" s="1"/>
  <c r="B150" i="33" s="1"/>
  <c r="B151" i="33" s="1"/>
  <c r="J129" i="33"/>
  <c r="I129" i="33" s="1"/>
  <c r="H129" i="33"/>
  <c r="H127" i="33"/>
  <c r="H125" i="33"/>
  <c r="H124" i="33"/>
  <c r="H123" i="33"/>
  <c r="H122" i="33"/>
  <c r="H121" i="33"/>
  <c r="H120" i="33"/>
  <c r="H119" i="33"/>
  <c r="H118" i="33"/>
  <c r="H116" i="33"/>
  <c r="H115" i="33"/>
  <c r="H114" i="33"/>
  <c r="H113" i="33"/>
  <c r="H112" i="33"/>
  <c r="H111" i="33"/>
  <c r="H109" i="33"/>
  <c r="H108" i="33"/>
  <c r="F108" i="33"/>
  <c r="J108" i="33" s="1"/>
  <c r="I108" i="33" s="1"/>
  <c r="B108" i="33"/>
  <c r="B109" i="33" s="1"/>
  <c r="B110" i="33" s="1"/>
  <c r="B111" i="33" s="1"/>
  <c r="B112" i="33" s="1"/>
  <c r="B113" i="33" s="1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B124" i="33" s="1"/>
  <c r="B125" i="33" s="1"/>
  <c r="B126" i="33" s="1"/>
  <c r="B127" i="33" s="1"/>
  <c r="J107" i="33"/>
  <c r="I107" i="33" s="1"/>
  <c r="H107" i="33"/>
  <c r="H90" i="33"/>
  <c r="H89" i="33"/>
  <c r="H88" i="33"/>
  <c r="H87" i="33"/>
  <c r="H86" i="33"/>
  <c r="H85" i="33"/>
  <c r="H82" i="33"/>
  <c r="H81" i="33"/>
  <c r="H80" i="33"/>
  <c r="H79" i="33"/>
  <c r="H78" i="33"/>
  <c r="H77" i="33"/>
  <c r="H76" i="33"/>
  <c r="H75" i="33"/>
  <c r="F75" i="33"/>
  <c r="F76" i="33" s="1"/>
  <c r="B75" i="33"/>
  <c r="B76" i="33" s="1"/>
  <c r="B77" i="33" s="1"/>
  <c r="B78" i="33" s="1"/>
  <c r="B79" i="33" s="1"/>
  <c r="B80" i="33" s="1"/>
  <c r="B81" i="33" s="1"/>
  <c r="B82" i="33" s="1"/>
  <c r="B83" i="33" s="1"/>
  <c r="B84" i="33" s="1"/>
  <c r="B85" i="33" s="1"/>
  <c r="B86" i="33" s="1"/>
  <c r="B87" i="33" s="1"/>
  <c r="B88" i="33" s="1"/>
  <c r="B89" i="33" s="1"/>
  <c r="B90" i="33" s="1"/>
  <c r="J74" i="33"/>
  <c r="H74" i="33"/>
  <c r="H72" i="33"/>
  <c r="H70" i="33"/>
  <c r="H69" i="33"/>
  <c r="H68" i="33"/>
  <c r="H67" i="33"/>
  <c r="H66" i="33"/>
  <c r="H64" i="33"/>
  <c r="H63" i="33"/>
  <c r="H62" i="33"/>
  <c r="H60" i="33"/>
  <c r="H59" i="33"/>
  <c r="H58" i="33"/>
  <c r="H57" i="33"/>
  <c r="H56" i="33"/>
  <c r="F56" i="33"/>
  <c r="F57" i="33" s="1"/>
  <c r="B56" i="33"/>
  <c r="B57" i="33" s="1"/>
  <c r="B58" i="33" s="1"/>
  <c r="B59" i="33" s="1"/>
  <c r="B60" i="33" s="1"/>
  <c r="B61" i="33" s="1"/>
  <c r="B62" i="33" s="1"/>
  <c r="B63" i="33" s="1"/>
  <c r="B64" i="33" s="1"/>
  <c r="B65" i="33" s="1"/>
  <c r="B66" i="33" s="1"/>
  <c r="B67" i="33" s="1"/>
  <c r="B68" i="33" s="1"/>
  <c r="B69" i="33" s="1"/>
  <c r="B70" i="33" s="1"/>
  <c r="B71" i="33" s="1"/>
  <c r="B72" i="33" s="1"/>
  <c r="J55" i="33"/>
  <c r="H55" i="33"/>
  <c r="H49" i="33"/>
  <c r="H48" i="33"/>
  <c r="H46" i="33"/>
  <c r="H45" i="33"/>
  <c r="H44" i="33"/>
  <c r="H43" i="33"/>
  <c r="H42" i="33"/>
  <c r="H41" i="33"/>
  <c r="H40" i="33"/>
  <c r="H39" i="33"/>
  <c r="H38" i="33"/>
  <c r="H35" i="33"/>
  <c r="H34" i="33"/>
  <c r="H33" i="33"/>
  <c r="H32" i="33"/>
  <c r="H31" i="33"/>
  <c r="H30" i="33"/>
  <c r="F30" i="33"/>
  <c r="J30" i="33" s="1"/>
  <c r="B30" i="33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J29" i="33"/>
  <c r="I29" i="33" s="1"/>
  <c r="H29" i="33"/>
  <c r="H27" i="33"/>
  <c r="H26" i="33"/>
  <c r="H24" i="33"/>
  <c r="H23" i="33"/>
  <c r="H22" i="33"/>
  <c r="H21" i="33"/>
  <c r="H20" i="33"/>
  <c r="H19" i="33"/>
  <c r="H18" i="33"/>
  <c r="H15" i="33"/>
  <c r="H14" i="33"/>
  <c r="H13" i="33"/>
  <c r="H12" i="33"/>
  <c r="H11" i="33"/>
  <c r="H10" i="33"/>
  <c r="H9" i="33"/>
  <c r="H8" i="33"/>
  <c r="H7" i="33"/>
  <c r="F7" i="33"/>
  <c r="F8" i="33" s="1"/>
  <c r="B7" i="33"/>
  <c r="B8" i="33" s="1"/>
  <c r="B9" i="33" s="1"/>
  <c r="B10" i="33" s="1"/>
  <c r="B11" i="33" s="1"/>
  <c r="B12" i="33" s="1"/>
  <c r="B13" i="33" s="1"/>
  <c r="B14" i="33" s="1"/>
  <c r="B15" i="33" s="1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J6" i="33"/>
  <c r="H6" i="33"/>
  <c r="M6" i="33" l="1"/>
  <c r="J111" i="35"/>
  <c r="I111" i="35" s="1"/>
  <c r="J265" i="33"/>
  <c r="I265" i="33" s="1"/>
  <c r="J110" i="35"/>
  <c r="I110" i="35" s="1"/>
  <c r="H73" i="35"/>
  <c r="H128" i="35"/>
  <c r="J75" i="33"/>
  <c r="I75" i="33" s="1"/>
  <c r="H138" i="34"/>
  <c r="E138" i="34" s="1"/>
  <c r="J263" i="34"/>
  <c r="I263" i="34" s="1"/>
  <c r="H292" i="34"/>
  <c r="E292" i="34" s="1"/>
  <c r="F113" i="35"/>
  <c r="F131" i="33"/>
  <c r="J131" i="33" s="1"/>
  <c r="I131" i="33" s="1"/>
  <c r="H215" i="33"/>
  <c r="E215" i="33" s="1"/>
  <c r="H247" i="34"/>
  <c r="E247" i="34" s="1"/>
  <c r="H305" i="35"/>
  <c r="F215" i="35"/>
  <c r="J215" i="35" s="1"/>
  <c r="I215" i="35" s="1"/>
  <c r="J162" i="35"/>
  <c r="I162" i="35" s="1"/>
  <c r="F163" i="35"/>
  <c r="M37" i="35"/>
  <c r="O37" i="35" s="1"/>
  <c r="I130" i="35"/>
  <c r="M30" i="35"/>
  <c r="O30" i="35" s="1"/>
  <c r="I76" i="35"/>
  <c r="F32" i="35"/>
  <c r="F33" i="35" s="1"/>
  <c r="J9" i="35"/>
  <c r="I9" i="35" s="1"/>
  <c r="F10" i="35"/>
  <c r="H233" i="35"/>
  <c r="H91" i="35"/>
  <c r="H152" i="35"/>
  <c r="J32" i="35"/>
  <c r="J183" i="35"/>
  <c r="I183" i="35" s="1"/>
  <c r="F184" i="35"/>
  <c r="F59" i="35"/>
  <c r="J58" i="35"/>
  <c r="H259" i="35"/>
  <c r="H28" i="35"/>
  <c r="I180" i="35"/>
  <c r="H50" i="35"/>
  <c r="J78" i="35"/>
  <c r="I78" i="35" s="1"/>
  <c r="F79" i="35"/>
  <c r="F266" i="35"/>
  <c r="J265" i="35"/>
  <c r="J286" i="35"/>
  <c r="F287" i="35"/>
  <c r="E269" i="35"/>
  <c r="H281" i="35"/>
  <c r="F238" i="35"/>
  <c r="J237" i="35"/>
  <c r="F134" i="35"/>
  <c r="J133" i="35"/>
  <c r="F114" i="35"/>
  <c r="J113" i="35"/>
  <c r="I113" i="35" s="1"/>
  <c r="J57" i="33"/>
  <c r="I57" i="33" s="1"/>
  <c r="F58" i="33"/>
  <c r="F59" i="33" s="1"/>
  <c r="J76" i="33"/>
  <c r="F77" i="33"/>
  <c r="F213" i="33"/>
  <c r="F214" i="33" s="1"/>
  <c r="H268" i="34"/>
  <c r="E268" i="34" s="1"/>
  <c r="J33" i="34"/>
  <c r="I33" i="34" s="1"/>
  <c r="H60" i="34"/>
  <c r="E60" i="34" s="1"/>
  <c r="H214" i="34"/>
  <c r="E214" i="34" s="1"/>
  <c r="F31" i="33"/>
  <c r="J56" i="33"/>
  <c r="I56" i="33" s="1"/>
  <c r="F235" i="34"/>
  <c r="F236" i="34" s="1"/>
  <c r="F237" i="34" s="1"/>
  <c r="J237" i="34" s="1"/>
  <c r="I237" i="34" s="1"/>
  <c r="J180" i="33"/>
  <c r="I180" i="33" s="1"/>
  <c r="J264" i="33"/>
  <c r="I264" i="33" s="1"/>
  <c r="F37" i="34"/>
  <c r="F38" i="34" s="1"/>
  <c r="J38" i="34" s="1"/>
  <c r="I38" i="34" s="1"/>
  <c r="F132" i="33"/>
  <c r="J132" i="33" s="1"/>
  <c r="I132" i="33" s="1"/>
  <c r="J73" i="34"/>
  <c r="I73" i="34" s="1"/>
  <c r="J129" i="34"/>
  <c r="F130" i="34"/>
  <c r="J130" i="34" s="1"/>
  <c r="I130" i="34" s="1"/>
  <c r="J128" i="34"/>
  <c r="I128" i="34" s="1"/>
  <c r="J281" i="34"/>
  <c r="I281" i="34" s="1"/>
  <c r="F265" i="34"/>
  <c r="J265" i="34" s="1"/>
  <c r="I265" i="34" s="1"/>
  <c r="F160" i="34"/>
  <c r="J159" i="34"/>
  <c r="I159" i="34" s="1"/>
  <c r="J158" i="34"/>
  <c r="I158" i="34" s="1"/>
  <c r="J54" i="34"/>
  <c r="I54" i="34" s="1"/>
  <c r="J31" i="34"/>
  <c r="I31" i="34" s="1"/>
  <c r="J35" i="34"/>
  <c r="I35" i="34" s="1"/>
  <c r="J32" i="34"/>
  <c r="I32" i="34" s="1"/>
  <c r="I6" i="34"/>
  <c r="M6" i="34"/>
  <c r="H17" i="34"/>
  <c r="E17" i="34" s="1"/>
  <c r="H83" i="34"/>
  <c r="E83" i="34" s="1"/>
  <c r="F7" i="34"/>
  <c r="F131" i="34"/>
  <c r="J30" i="34"/>
  <c r="J34" i="34"/>
  <c r="I34" i="34" s="1"/>
  <c r="J74" i="34"/>
  <c r="J75" i="34"/>
  <c r="H170" i="34"/>
  <c r="E170" i="34" s="1"/>
  <c r="F179" i="34"/>
  <c r="F212" i="34"/>
  <c r="F283" i="34"/>
  <c r="H304" i="34"/>
  <c r="H189" i="34"/>
  <c r="E189" i="34" s="1"/>
  <c r="H37" i="34"/>
  <c r="F56" i="34"/>
  <c r="F108" i="34"/>
  <c r="F77" i="34"/>
  <c r="H258" i="34"/>
  <c r="H109" i="34"/>
  <c r="E109" i="34" s="1"/>
  <c r="I74" i="33"/>
  <c r="J181" i="33"/>
  <c r="I181" i="33" s="1"/>
  <c r="F182" i="33"/>
  <c r="H248" i="33"/>
  <c r="E248" i="33" s="1"/>
  <c r="J235" i="33"/>
  <c r="M30" i="33" s="1"/>
  <c r="O30" i="33" s="1"/>
  <c r="F236" i="33"/>
  <c r="H139" i="33"/>
  <c r="E139" i="33" s="1"/>
  <c r="H110" i="33"/>
  <c r="E110" i="33" s="1"/>
  <c r="H190" i="33"/>
  <c r="F9" i="33"/>
  <c r="J8" i="33"/>
  <c r="O6" i="33"/>
  <c r="I76" i="33"/>
  <c r="H171" i="33"/>
  <c r="E171" i="33" s="1"/>
  <c r="I6" i="33"/>
  <c r="J7" i="33"/>
  <c r="I30" i="33"/>
  <c r="I55" i="33"/>
  <c r="H84" i="33"/>
  <c r="E84" i="33" s="1"/>
  <c r="F109" i="33"/>
  <c r="F161" i="33"/>
  <c r="F267" i="33"/>
  <c r="J283" i="33"/>
  <c r="J284" i="33"/>
  <c r="I284" i="33" s="1"/>
  <c r="H293" i="33"/>
  <c r="E293" i="33" s="1"/>
  <c r="H17" i="33"/>
  <c r="E17" i="33" s="1"/>
  <c r="I212" i="33"/>
  <c r="M37" i="33"/>
  <c r="O37" i="33" s="1"/>
  <c r="H37" i="33"/>
  <c r="E37" i="33" s="1"/>
  <c r="H61" i="33"/>
  <c r="H269" i="33"/>
  <c r="E269" i="33" s="1"/>
  <c r="F286" i="33"/>
  <c r="F282" i="32"/>
  <c r="F263" i="32"/>
  <c r="F234" i="32"/>
  <c r="F211" i="32"/>
  <c r="F179" i="32"/>
  <c r="F159" i="32"/>
  <c r="F129" i="32"/>
  <c r="F107" i="32"/>
  <c r="F74" i="32"/>
  <c r="F55" i="32"/>
  <c r="F30" i="32"/>
  <c r="F7" i="32"/>
  <c r="H151" i="34" l="1"/>
  <c r="J58" i="33"/>
  <c r="J235" i="34"/>
  <c r="H233" i="33"/>
  <c r="F133" i="33"/>
  <c r="J213" i="33"/>
  <c r="I213" i="33" s="1"/>
  <c r="F238" i="34"/>
  <c r="J238" i="34" s="1"/>
  <c r="I238" i="34" s="1"/>
  <c r="H127" i="34"/>
  <c r="J236" i="34"/>
  <c r="I236" i="34" s="1"/>
  <c r="H232" i="34"/>
  <c r="H280" i="34"/>
  <c r="H90" i="34"/>
  <c r="F216" i="35"/>
  <c r="F217" i="35" s="1"/>
  <c r="F164" i="35"/>
  <c r="J163" i="35"/>
  <c r="I163" i="35" s="1"/>
  <c r="F11" i="35"/>
  <c r="J10" i="35"/>
  <c r="I10" i="35" s="1"/>
  <c r="I286" i="35"/>
  <c r="F239" i="35"/>
  <c r="J238" i="35"/>
  <c r="I32" i="35"/>
  <c r="F267" i="35"/>
  <c r="J266" i="35"/>
  <c r="I266" i="35" s="1"/>
  <c r="I237" i="35"/>
  <c r="I265" i="35"/>
  <c r="J33" i="35"/>
  <c r="I33" i="35" s="1"/>
  <c r="F34" i="35"/>
  <c r="F115" i="35"/>
  <c r="J114" i="35"/>
  <c r="F135" i="35"/>
  <c r="J134" i="35"/>
  <c r="F60" i="35"/>
  <c r="J59" i="35"/>
  <c r="I59" i="35" s="1"/>
  <c r="F80" i="35"/>
  <c r="J79" i="35"/>
  <c r="I133" i="35"/>
  <c r="I58" i="35"/>
  <c r="J287" i="35"/>
  <c r="I287" i="35" s="1"/>
  <c r="F288" i="35"/>
  <c r="F185" i="35"/>
  <c r="J184" i="35"/>
  <c r="I184" i="35" s="1"/>
  <c r="H305" i="33"/>
  <c r="F266" i="34"/>
  <c r="H72" i="34"/>
  <c r="F39" i="34"/>
  <c r="F78" i="33"/>
  <c r="J77" i="33"/>
  <c r="I77" i="33" s="1"/>
  <c r="F32" i="33"/>
  <c r="J31" i="33"/>
  <c r="I31" i="33" s="1"/>
  <c r="H28" i="34"/>
  <c r="M37" i="34"/>
  <c r="P37" i="34" s="1"/>
  <c r="R37" i="34" s="1"/>
  <c r="I129" i="34"/>
  <c r="F161" i="34"/>
  <c r="J160" i="34"/>
  <c r="I160" i="34" s="1"/>
  <c r="F109" i="34"/>
  <c r="J108" i="34"/>
  <c r="H50" i="34"/>
  <c r="E37" i="34"/>
  <c r="J37" i="34" s="1"/>
  <c r="F267" i="34"/>
  <c r="J266" i="34"/>
  <c r="F180" i="34"/>
  <c r="J179" i="34"/>
  <c r="I74" i="34"/>
  <c r="I30" i="34"/>
  <c r="F8" i="34"/>
  <c r="J7" i="34"/>
  <c r="P6" i="34"/>
  <c r="F239" i="34"/>
  <c r="M30" i="34"/>
  <c r="P30" i="34" s="1"/>
  <c r="R30" i="34" s="1"/>
  <c r="I75" i="34"/>
  <c r="H201" i="34"/>
  <c r="H177" i="34"/>
  <c r="J283" i="34"/>
  <c r="F284" i="34"/>
  <c r="J212" i="34"/>
  <c r="F213" i="34"/>
  <c r="J77" i="34"/>
  <c r="I77" i="34" s="1"/>
  <c r="F78" i="34"/>
  <c r="F57" i="34"/>
  <c r="J56" i="34"/>
  <c r="M35" i="34"/>
  <c r="P35" i="34" s="1"/>
  <c r="R35" i="34" s="1"/>
  <c r="I235" i="34"/>
  <c r="F132" i="34"/>
  <c r="J131" i="34"/>
  <c r="J39" i="34"/>
  <c r="F40" i="34"/>
  <c r="E61" i="33"/>
  <c r="H73" i="33"/>
  <c r="I7" i="33"/>
  <c r="F110" i="33"/>
  <c r="J109" i="33"/>
  <c r="H28" i="33"/>
  <c r="I283" i="33"/>
  <c r="F183" i="33"/>
  <c r="J182" i="33"/>
  <c r="J286" i="33"/>
  <c r="I286" i="33" s="1"/>
  <c r="F287" i="33"/>
  <c r="J9" i="33"/>
  <c r="F10" i="33"/>
  <c r="I235" i="33"/>
  <c r="J214" i="33"/>
  <c r="F215" i="33"/>
  <c r="F60" i="33"/>
  <c r="J59" i="33"/>
  <c r="F134" i="33"/>
  <c r="J133" i="33"/>
  <c r="F162" i="33"/>
  <c r="J161" i="33"/>
  <c r="I8" i="33"/>
  <c r="F237" i="33"/>
  <c r="J236" i="33"/>
  <c r="I58" i="33"/>
  <c r="J267" i="33"/>
  <c r="F268" i="33"/>
  <c r="E190" i="33"/>
  <c r="H202" i="33"/>
  <c r="H50" i="33"/>
  <c r="H91" i="33"/>
  <c r="H281" i="33"/>
  <c r="H178" i="33"/>
  <c r="H128" i="33"/>
  <c r="H152" i="33"/>
  <c r="H259" i="33"/>
  <c r="H304" i="32"/>
  <c r="H303" i="32"/>
  <c r="H302" i="32"/>
  <c r="H300" i="32"/>
  <c r="H299" i="32"/>
  <c r="H298" i="32"/>
  <c r="H297" i="32"/>
  <c r="H296" i="32"/>
  <c r="H295" i="32"/>
  <c r="H294" i="32"/>
  <c r="H291" i="32"/>
  <c r="H290" i="32"/>
  <c r="H289" i="32"/>
  <c r="H288" i="32"/>
  <c r="H287" i="32"/>
  <c r="H286" i="32"/>
  <c r="H285" i="32"/>
  <c r="H284" i="32"/>
  <c r="H283" i="32"/>
  <c r="F283" i="32"/>
  <c r="B283" i="32"/>
  <c r="B284" i="32" s="1"/>
  <c r="B285" i="32" s="1"/>
  <c r="B286" i="32" s="1"/>
  <c r="B287" i="32" s="1"/>
  <c r="B288" i="32" s="1"/>
  <c r="B289" i="32" s="1"/>
  <c r="B290" i="32" s="1"/>
  <c r="B291" i="32" s="1"/>
  <c r="B292" i="32" s="1"/>
  <c r="B293" i="32" s="1"/>
  <c r="B294" i="32" s="1"/>
  <c r="B295" i="32" s="1"/>
  <c r="B296" i="32" s="1"/>
  <c r="B297" i="32" s="1"/>
  <c r="B298" i="32" s="1"/>
  <c r="B299" i="32" s="1"/>
  <c r="B300" i="32" s="1"/>
  <c r="B301" i="32" s="1"/>
  <c r="B302" i="32" s="1"/>
  <c r="B303" i="32" s="1"/>
  <c r="B304" i="32" s="1"/>
  <c r="J282" i="32"/>
  <c r="I282" i="32" s="1"/>
  <c r="H282" i="32"/>
  <c r="H280" i="32"/>
  <c r="H278" i="32"/>
  <c r="H277" i="32"/>
  <c r="H276" i="32"/>
  <c r="H275" i="32"/>
  <c r="H274" i="32"/>
  <c r="H272" i="32"/>
  <c r="H271" i="32"/>
  <c r="H270" i="32"/>
  <c r="H268" i="32"/>
  <c r="H267" i="32"/>
  <c r="H266" i="32"/>
  <c r="H265" i="32"/>
  <c r="H264" i="32"/>
  <c r="B264" i="32"/>
  <c r="B265" i="32" s="1"/>
  <c r="B266" i="32" s="1"/>
  <c r="B267" i="32" s="1"/>
  <c r="B268" i="32" s="1"/>
  <c r="B269" i="32" s="1"/>
  <c r="B270" i="32" s="1"/>
  <c r="B271" i="32" s="1"/>
  <c r="B272" i="32" s="1"/>
  <c r="B273" i="32" s="1"/>
  <c r="B274" i="32" s="1"/>
  <c r="B275" i="32" s="1"/>
  <c r="B276" i="32" s="1"/>
  <c r="B277" i="32" s="1"/>
  <c r="B278" i="32" s="1"/>
  <c r="B279" i="32" s="1"/>
  <c r="B280" i="32" s="1"/>
  <c r="H263" i="32"/>
  <c r="H258" i="32"/>
  <c r="H257" i="32"/>
  <c r="H256" i="32"/>
  <c r="H255" i="32"/>
  <c r="H254" i="32"/>
  <c r="H253" i="32"/>
  <c r="H252" i="32"/>
  <c r="H251" i="32"/>
  <c r="H250" i="32"/>
  <c r="H249" i="32"/>
  <c r="H246" i="32"/>
  <c r="H245" i="32"/>
  <c r="H244" i="32"/>
  <c r="H243" i="32"/>
  <c r="H242" i="32"/>
  <c r="H241" i="32"/>
  <c r="H240" i="32"/>
  <c r="H239" i="32"/>
  <c r="H238" i="32"/>
  <c r="H237" i="32"/>
  <c r="H236" i="32"/>
  <c r="H235" i="32"/>
  <c r="B235" i="32"/>
  <c r="B236" i="32" s="1"/>
  <c r="B237" i="32" s="1"/>
  <c r="B238" i="32" s="1"/>
  <c r="B239" i="32" s="1"/>
  <c r="B240" i="32" s="1"/>
  <c r="B241" i="32" s="1"/>
  <c r="B242" i="32" s="1"/>
  <c r="B243" i="32" s="1"/>
  <c r="B244" i="32" s="1"/>
  <c r="B245" i="32" s="1"/>
  <c r="B246" i="32" s="1"/>
  <c r="B247" i="32" s="1"/>
  <c r="B248" i="32" s="1"/>
  <c r="B249" i="32" s="1"/>
  <c r="B250" i="32" s="1"/>
  <c r="B251" i="32" s="1"/>
  <c r="B252" i="32" s="1"/>
  <c r="B253" i="32" s="1"/>
  <c r="B254" i="32" s="1"/>
  <c r="B255" i="32" s="1"/>
  <c r="B256" i="32" s="1"/>
  <c r="B257" i="32" s="1"/>
  <c r="B258" i="32" s="1"/>
  <c r="H234" i="32"/>
  <c r="H232" i="32"/>
  <c r="H230" i="32"/>
  <c r="H229" i="32"/>
  <c r="H228" i="32"/>
  <c r="H227" i="32"/>
  <c r="H226" i="32"/>
  <c r="H225" i="32"/>
  <c r="H224" i="32"/>
  <c r="H223" i="32"/>
  <c r="H221" i="32"/>
  <c r="H220" i="32"/>
  <c r="H219" i="32"/>
  <c r="H218" i="32"/>
  <c r="H217" i="32"/>
  <c r="H216" i="32"/>
  <c r="H214" i="32"/>
  <c r="H213" i="32"/>
  <c r="H212" i="32"/>
  <c r="F212" i="32"/>
  <c r="B212" i="32"/>
  <c r="B213" i="32" s="1"/>
  <c r="B214" i="32" s="1"/>
  <c r="B215" i="32" s="1"/>
  <c r="B216" i="32" s="1"/>
  <c r="B217" i="32" s="1"/>
  <c r="B218" i="32" s="1"/>
  <c r="B219" i="32" s="1"/>
  <c r="B220" i="32" s="1"/>
  <c r="B221" i="32" s="1"/>
  <c r="B222" i="32" s="1"/>
  <c r="B223" i="32" s="1"/>
  <c r="B224" i="32" s="1"/>
  <c r="B225" i="32" s="1"/>
  <c r="B226" i="32" s="1"/>
  <c r="B227" i="32" s="1"/>
  <c r="B228" i="32" s="1"/>
  <c r="B229" i="32" s="1"/>
  <c r="B230" i="32" s="1"/>
  <c r="B231" i="32" s="1"/>
  <c r="B232" i="32" s="1"/>
  <c r="J211" i="32"/>
  <c r="H211" i="32"/>
  <c r="H201" i="32"/>
  <c r="H200" i="32"/>
  <c r="H199" i="32"/>
  <c r="H197" i="32"/>
  <c r="H196" i="32"/>
  <c r="H195" i="32"/>
  <c r="H194" i="32"/>
  <c r="H193" i="32"/>
  <c r="H192" i="32"/>
  <c r="H191" i="32"/>
  <c r="H188" i="32"/>
  <c r="H187" i="32"/>
  <c r="H186" i="32"/>
  <c r="H185" i="32"/>
  <c r="H184" i="32"/>
  <c r="H183" i="32"/>
  <c r="H182" i="32"/>
  <c r="H181" i="32"/>
  <c r="H180" i="32"/>
  <c r="F180" i="32"/>
  <c r="B180" i="32"/>
  <c r="B181" i="32" s="1"/>
  <c r="B182" i="32" s="1"/>
  <c r="B183" i="32" s="1"/>
  <c r="B184" i="32" s="1"/>
  <c r="B185" i="32" s="1"/>
  <c r="B186" i="32" s="1"/>
  <c r="B187" i="32" s="1"/>
  <c r="B188" i="32" s="1"/>
  <c r="B189" i="32" s="1"/>
  <c r="B190" i="32" s="1"/>
  <c r="B191" i="32" s="1"/>
  <c r="B192" i="32" s="1"/>
  <c r="B193" i="32" s="1"/>
  <c r="B194" i="32" s="1"/>
  <c r="B195" i="32" s="1"/>
  <c r="B196" i="32" s="1"/>
  <c r="B197" i="32" s="1"/>
  <c r="B198" i="32" s="1"/>
  <c r="B199" i="32" s="1"/>
  <c r="B200" i="32" s="1"/>
  <c r="B201" i="32" s="1"/>
  <c r="J179" i="32"/>
  <c r="I179" i="32" s="1"/>
  <c r="H179" i="32"/>
  <c r="H177" i="32"/>
  <c r="H176" i="32"/>
  <c r="H175" i="32"/>
  <c r="H174" i="32"/>
  <c r="H173" i="32"/>
  <c r="H172" i="32"/>
  <c r="H169" i="32"/>
  <c r="H168" i="32"/>
  <c r="H167" i="32"/>
  <c r="H166" i="32"/>
  <c r="H165" i="32"/>
  <c r="H164" i="32"/>
  <c r="H163" i="32"/>
  <c r="H162" i="32"/>
  <c r="H161" i="32"/>
  <c r="H160" i="32"/>
  <c r="B160" i="32"/>
  <c r="B161" i="32" s="1"/>
  <c r="B162" i="32" s="1"/>
  <c r="B163" i="32" s="1"/>
  <c r="B164" i="32" s="1"/>
  <c r="B165" i="32" s="1"/>
  <c r="B166" i="32" s="1"/>
  <c r="B167" i="32" s="1"/>
  <c r="B168" i="32" s="1"/>
  <c r="B169" i="32" s="1"/>
  <c r="B170" i="32" s="1"/>
  <c r="B171" i="32" s="1"/>
  <c r="B172" i="32" s="1"/>
  <c r="B173" i="32" s="1"/>
  <c r="B174" i="32" s="1"/>
  <c r="B175" i="32" s="1"/>
  <c r="B176" i="32" s="1"/>
  <c r="B177" i="32" s="1"/>
  <c r="H159" i="32"/>
  <c r="J159" i="32"/>
  <c r="I159" i="32" s="1"/>
  <c r="H151" i="32"/>
  <c r="H149" i="32"/>
  <c r="H148" i="32"/>
  <c r="H147" i="32"/>
  <c r="H146" i="32"/>
  <c r="H145" i="32"/>
  <c r="H144" i="32"/>
  <c r="H143" i="32"/>
  <c r="H142" i="32"/>
  <c r="H141" i="32"/>
  <c r="H140" i="32"/>
  <c r="H137" i="32"/>
  <c r="H136" i="32"/>
  <c r="H135" i="32"/>
  <c r="H134" i="32"/>
  <c r="H133" i="32"/>
  <c r="H132" i="32"/>
  <c r="H131" i="32"/>
  <c r="H130" i="32"/>
  <c r="F130" i="32"/>
  <c r="B130" i="32"/>
  <c r="B131" i="32" s="1"/>
  <c r="B132" i="32" s="1"/>
  <c r="B133" i="32" s="1"/>
  <c r="B134" i="32" s="1"/>
  <c r="B135" i="32" s="1"/>
  <c r="B136" i="32" s="1"/>
  <c r="B137" i="32" s="1"/>
  <c r="B138" i="32" s="1"/>
  <c r="B139" i="32" s="1"/>
  <c r="B140" i="32" s="1"/>
  <c r="B141" i="32" s="1"/>
  <c r="B142" i="32" s="1"/>
  <c r="B143" i="32" s="1"/>
  <c r="B144" i="32" s="1"/>
  <c r="B145" i="32" s="1"/>
  <c r="B146" i="32" s="1"/>
  <c r="B147" i="32" s="1"/>
  <c r="B148" i="32" s="1"/>
  <c r="B149" i="32" s="1"/>
  <c r="B150" i="32" s="1"/>
  <c r="B151" i="32" s="1"/>
  <c r="J129" i="32"/>
  <c r="I129" i="32" s="1"/>
  <c r="H129" i="32"/>
  <c r="H127" i="32"/>
  <c r="H125" i="32"/>
  <c r="H124" i="32"/>
  <c r="H123" i="32"/>
  <c r="H122" i="32"/>
  <c r="H121" i="32"/>
  <c r="H120" i="32"/>
  <c r="H119" i="32"/>
  <c r="H118" i="32"/>
  <c r="H116" i="32"/>
  <c r="H115" i="32"/>
  <c r="H114" i="32"/>
  <c r="H113" i="32"/>
  <c r="H112" i="32"/>
  <c r="H111" i="32"/>
  <c r="H109" i="32"/>
  <c r="H108" i="32"/>
  <c r="B108" i="32"/>
  <c r="B109" i="32" s="1"/>
  <c r="B110" i="32" s="1"/>
  <c r="B111" i="32" s="1"/>
  <c r="B112" i="32" s="1"/>
  <c r="B113" i="32" s="1"/>
  <c r="B114" i="32" s="1"/>
  <c r="B115" i="32" s="1"/>
  <c r="B116" i="32" s="1"/>
  <c r="B117" i="32" s="1"/>
  <c r="B118" i="32" s="1"/>
  <c r="B119" i="32" s="1"/>
  <c r="B120" i="32" s="1"/>
  <c r="B121" i="32" s="1"/>
  <c r="B122" i="32" s="1"/>
  <c r="B123" i="32" s="1"/>
  <c r="B124" i="32" s="1"/>
  <c r="B125" i="32" s="1"/>
  <c r="B126" i="32" s="1"/>
  <c r="B127" i="32" s="1"/>
  <c r="H107" i="32"/>
  <c r="J107" i="32"/>
  <c r="I107" i="32" s="1"/>
  <c r="H90" i="32"/>
  <c r="H89" i="32"/>
  <c r="H88" i="32"/>
  <c r="H87" i="32"/>
  <c r="H86" i="32"/>
  <c r="H85" i="32"/>
  <c r="H82" i="32"/>
  <c r="H81" i="32"/>
  <c r="H80" i="32"/>
  <c r="H79" i="32"/>
  <c r="H78" i="32"/>
  <c r="H77" i="32"/>
  <c r="H76" i="32"/>
  <c r="B76" i="32"/>
  <c r="B77" i="32" s="1"/>
  <c r="B78" i="32" s="1"/>
  <c r="B79" i="32" s="1"/>
  <c r="B80" i="32" s="1"/>
  <c r="B81" i="32" s="1"/>
  <c r="B82" i="32" s="1"/>
  <c r="B83" i="32" s="1"/>
  <c r="B84" i="32" s="1"/>
  <c r="B85" i="32" s="1"/>
  <c r="B86" i="32" s="1"/>
  <c r="B87" i="32" s="1"/>
  <c r="B88" i="32" s="1"/>
  <c r="B89" i="32" s="1"/>
  <c r="B90" i="32" s="1"/>
  <c r="H75" i="32"/>
  <c r="J74" i="32"/>
  <c r="I74" i="32" s="1"/>
  <c r="H74" i="32"/>
  <c r="F75" i="32"/>
  <c r="H72" i="32"/>
  <c r="H70" i="32"/>
  <c r="H69" i="32"/>
  <c r="H68" i="32"/>
  <c r="H67" i="32"/>
  <c r="H66" i="32"/>
  <c r="H64" i="32"/>
  <c r="H63" i="32"/>
  <c r="H62" i="32"/>
  <c r="H60" i="32"/>
  <c r="H59" i="32"/>
  <c r="H58" i="32"/>
  <c r="H57" i="32"/>
  <c r="H56" i="32"/>
  <c r="B56" i="32"/>
  <c r="B57" i="32" s="1"/>
  <c r="B58" i="32" s="1"/>
  <c r="B59" i="32" s="1"/>
  <c r="B60" i="32" s="1"/>
  <c r="B61" i="32" s="1"/>
  <c r="B62" i="32" s="1"/>
  <c r="B63" i="32" s="1"/>
  <c r="B64" i="32" s="1"/>
  <c r="B65" i="32" s="1"/>
  <c r="B66" i="32" s="1"/>
  <c r="B67" i="32" s="1"/>
  <c r="B68" i="32" s="1"/>
  <c r="B69" i="32" s="1"/>
  <c r="B70" i="32" s="1"/>
  <c r="B71" i="32" s="1"/>
  <c r="B72" i="32" s="1"/>
  <c r="H55" i="32"/>
  <c r="H50" i="32"/>
  <c r="H49" i="32"/>
  <c r="H47" i="32"/>
  <c r="H46" i="32"/>
  <c r="H45" i="32"/>
  <c r="H44" i="32"/>
  <c r="H43" i="32"/>
  <c r="H42" i="32"/>
  <c r="N41" i="32"/>
  <c r="H41" i="32"/>
  <c r="H40" i="32"/>
  <c r="H39" i="32"/>
  <c r="H36" i="32"/>
  <c r="H35" i="32"/>
  <c r="H34" i="32"/>
  <c r="H33" i="32"/>
  <c r="H32" i="32"/>
  <c r="H31" i="32"/>
  <c r="B31" i="32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J30" i="32"/>
  <c r="I30" i="32" s="1"/>
  <c r="H30" i="32"/>
  <c r="F31" i="32"/>
  <c r="F32" i="32" s="1"/>
  <c r="F33" i="32" s="1"/>
  <c r="F34" i="32" s="1"/>
  <c r="F35" i="32" s="1"/>
  <c r="F36" i="32" s="1"/>
  <c r="F37" i="32" s="1"/>
  <c r="J37" i="32" s="1"/>
  <c r="H28" i="32"/>
  <c r="H27" i="32"/>
  <c r="H25" i="32"/>
  <c r="H24" i="32"/>
  <c r="H23" i="32"/>
  <c r="H22" i="32"/>
  <c r="H21" i="32"/>
  <c r="H20" i="32"/>
  <c r="H19" i="32"/>
  <c r="H16" i="32"/>
  <c r="H15" i="32"/>
  <c r="H14" i="32"/>
  <c r="H13" i="32"/>
  <c r="H12" i="32"/>
  <c r="H11" i="32"/>
  <c r="H10" i="32"/>
  <c r="H9" i="32"/>
  <c r="H8" i="32"/>
  <c r="B8" i="32"/>
  <c r="B9" i="32" s="1"/>
  <c r="B10" i="32" s="1"/>
  <c r="B11" i="32" s="1"/>
  <c r="B12" i="32" s="1"/>
  <c r="B13" i="32" s="1"/>
  <c r="B14" i="32" s="1"/>
  <c r="B15" i="32" s="1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H7" i="32"/>
  <c r="F8" i="32"/>
  <c r="J216" i="35" l="1"/>
  <c r="I216" i="35" s="1"/>
  <c r="M27" i="35"/>
  <c r="O27" i="35" s="1"/>
  <c r="J164" i="35"/>
  <c r="I164" i="35" s="1"/>
  <c r="F165" i="35"/>
  <c r="F12" i="35"/>
  <c r="J11" i="35"/>
  <c r="I11" i="35" s="1"/>
  <c r="F81" i="35"/>
  <c r="J80" i="35"/>
  <c r="I80" i="35" s="1"/>
  <c r="F116" i="35"/>
  <c r="J115" i="35"/>
  <c r="I115" i="35" s="1"/>
  <c r="J60" i="35"/>
  <c r="I60" i="35" s="1"/>
  <c r="F61" i="35"/>
  <c r="I238" i="35"/>
  <c r="M7" i="35"/>
  <c r="F35" i="35"/>
  <c r="J34" i="35"/>
  <c r="F240" i="35"/>
  <c r="J239" i="35"/>
  <c r="F186" i="35"/>
  <c r="J185" i="35"/>
  <c r="J217" i="35"/>
  <c r="F218" i="35"/>
  <c r="I134" i="35"/>
  <c r="M38" i="35"/>
  <c r="O38" i="35" s="1"/>
  <c r="F268" i="35"/>
  <c r="J267" i="35"/>
  <c r="F136" i="35"/>
  <c r="J135" i="35"/>
  <c r="F289" i="35"/>
  <c r="J288" i="35"/>
  <c r="I288" i="35" s="1"/>
  <c r="I79" i="35"/>
  <c r="I114" i="35"/>
  <c r="J32" i="33"/>
  <c r="I32" i="33" s="1"/>
  <c r="F33" i="33"/>
  <c r="F79" i="33"/>
  <c r="J78" i="33"/>
  <c r="I78" i="33" s="1"/>
  <c r="J161" i="34"/>
  <c r="I161" i="34" s="1"/>
  <c r="F162" i="34"/>
  <c r="I56" i="34"/>
  <c r="F9" i="34"/>
  <c r="J8" i="34"/>
  <c r="F110" i="34"/>
  <c r="J109" i="34"/>
  <c r="I109" i="34" s="1"/>
  <c r="F133" i="34"/>
  <c r="J132" i="34"/>
  <c r="I132" i="34" s="1"/>
  <c r="I283" i="34"/>
  <c r="F240" i="34"/>
  <c r="J239" i="34"/>
  <c r="I239" i="34" s="1"/>
  <c r="I266" i="34"/>
  <c r="I108" i="34"/>
  <c r="I131" i="34"/>
  <c r="F79" i="34"/>
  <c r="J78" i="34"/>
  <c r="F285" i="34"/>
  <c r="J284" i="34"/>
  <c r="I284" i="34" s="1"/>
  <c r="F181" i="34"/>
  <c r="J180" i="34"/>
  <c r="I180" i="34" s="1"/>
  <c r="F41" i="34"/>
  <c r="J40" i="34"/>
  <c r="F214" i="34"/>
  <c r="J213" i="34"/>
  <c r="I213" i="34" s="1"/>
  <c r="F268" i="34"/>
  <c r="J267" i="34"/>
  <c r="I267" i="34" s="1"/>
  <c r="I7" i="34"/>
  <c r="M7" i="34"/>
  <c r="I39" i="34"/>
  <c r="F58" i="34"/>
  <c r="J57" i="34"/>
  <c r="I212" i="34"/>
  <c r="R6" i="34"/>
  <c r="I179" i="34"/>
  <c r="I37" i="34"/>
  <c r="J215" i="33"/>
  <c r="I215" i="33" s="1"/>
  <c r="F216" i="33"/>
  <c r="F238" i="33"/>
  <c r="J237" i="33"/>
  <c r="I237" i="33" s="1"/>
  <c r="F163" i="33"/>
  <c r="J162" i="33"/>
  <c r="J60" i="33"/>
  <c r="I60" i="33" s="1"/>
  <c r="F61" i="33"/>
  <c r="J134" i="33"/>
  <c r="F135" i="33"/>
  <c r="I214" i="33"/>
  <c r="I9" i="33"/>
  <c r="F184" i="33"/>
  <c r="J183" i="33"/>
  <c r="I183" i="33" s="1"/>
  <c r="I133" i="33"/>
  <c r="F11" i="33"/>
  <c r="J10" i="33"/>
  <c r="I182" i="33"/>
  <c r="I267" i="33"/>
  <c r="J110" i="33"/>
  <c r="I110" i="33" s="1"/>
  <c r="F111" i="33"/>
  <c r="F269" i="33"/>
  <c r="J268" i="33"/>
  <c r="I268" i="33" s="1"/>
  <c r="I236" i="33"/>
  <c r="M35" i="33"/>
  <c r="O35" i="33" s="1"/>
  <c r="I161" i="33"/>
  <c r="I59" i="33"/>
  <c r="F288" i="33"/>
  <c r="J287" i="33"/>
  <c r="I287" i="33" s="1"/>
  <c r="I109" i="33"/>
  <c r="H110" i="32"/>
  <c r="E110" i="32" s="1"/>
  <c r="F38" i="32"/>
  <c r="F39" i="32" s="1"/>
  <c r="J39" i="32" s="1"/>
  <c r="I39" i="32" s="1"/>
  <c r="F160" i="32"/>
  <c r="J160" i="32" s="1"/>
  <c r="I160" i="32" s="1"/>
  <c r="F108" i="32"/>
  <c r="F109" i="32" s="1"/>
  <c r="H293" i="32"/>
  <c r="E293" i="32" s="1"/>
  <c r="H269" i="32"/>
  <c r="E269" i="32" s="1"/>
  <c r="H248" i="32"/>
  <c r="E248" i="32" s="1"/>
  <c r="H18" i="32"/>
  <c r="E18" i="32" s="1"/>
  <c r="H190" i="32"/>
  <c r="E190" i="32" s="1"/>
  <c r="F9" i="32"/>
  <c r="J8" i="32"/>
  <c r="J130" i="32"/>
  <c r="F131" i="32"/>
  <c r="H61" i="32"/>
  <c r="E61" i="32" s="1"/>
  <c r="H38" i="32"/>
  <c r="H51" i="32" s="1"/>
  <c r="J55" i="32"/>
  <c r="F56" i="32"/>
  <c r="F181" i="32"/>
  <c r="J180" i="32"/>
  <c r="I211" i="32"/>
  <c r="J283" i="32"/>
  <c r="F284" i="32"/>
  <c r="F76" i="32"/>
  <c r="J75" i="32"/>
  <c r="J212" i="32"/>
  <c r="I212" i="32" s="1"/>
  <c r="F213" i="32"/>
  <c r="F264" i="32"/>
  <c r="J263" i="32"/>
  <c r="J7" i="32"/>
  <c r="H139" i="32"/>
  <c r="E139" i="32" s="1"/>
  <c r="H215" i="32"/>
  <c r="E215" i="32" s="1"/>
  <c r="J234" i="32"/>
  <c r="F235" i="32"/>
  <c r="J31" i="32"/>
  <c r="J32" i="32"/>
  <c r="I32" i="32" s="1"/>
  <c r="J33" i="32"/>
  <c r="J34" i="32"/>
  <c r="I34" i="32" s="1"/>
  <c r="J35" i="32"/>
  <c r="I35" i="32" s="1"/>
  <c r="J36" i="32"/>
  <c r="I36" i="32" s="1"/>
  <c r="H84" i="32"/>
  <c r="E84" i="32" s="1"/>
  <c r="H171" i="32"/>
  <c r="E171" i="32" s="1"/>
  <c r="F40" i="32" l="1"/>
  <c r="H128" i="32"/>
  <c r="J165" i="35"/>
  <c r="I165" i="35" s="1"/>
  <c r="F166" i="35"/>
  <c r="J12" i="35"/>
  <c r="I12" i="35" s="1"/>
  <c r="F13" i="35"/>
  <c r="F290" i="35"/>
  <c r="J289" i="35"/>
  <c r="I289" i="35" s="1"/>
  <c r="I239" i="35"/>
  <c r="M8" i="35"/>
  <c r="O8" i="35" s="1"/>
  <c r="J268" i="35"/>
  <c r="I268" i="35" s="1"/>
  <c r="F269" i="35"/>
  <c r="J186" i="35"/>
  <c r="I186" i="35" s="1"/>
  <c r="F187" i="35"/>
  <c r="J61" i="35"/>
  <c r="F62" i="35"/>
  <c r="J240" i="35"/>
  <c r="I240" i="35" s="1"/>
  <c r="F241" i="35"/>
  <c r="I135" i="35"/>
  <c r="F219" i="35"/>
  <c r="J218" i="35"/>
  <c r="I218" i="35" s="1"/>
  <c r="J116" i="35"/>
  <c r="I116" i="35" s="1"/>
  <c r="F117" i="35"/>
  <c r="O7" i="35"/>
  <c r="J136" i="35"/>
  <c r="I136" i="35" s="1"/>
  <c r="F137" i="35"/>
  <c r="I217" i="35"/>
  <c r="I34" i="35"/>
  <c r="F36" i="35"/>
  <c r="J35" i="35"/>
  <c r="J81" i="35"/>
  <c r="I81" i="35" s="1"/>
  <c r="F82" i="35"/>
  <c r="I267" i="35"/>
  <c r="I185" i="35"/>
  <c r="M22" i="35"/>
  <c r="O22" i="35" s="1"/>
  <c r="J79" i="33"/>
  <c r="I79" i="33" s="1"/>
  <c r="F80" i="33"/>
  <c r="J33" i="33"/>
  <c r="I33" i="33" s="1"/>
  <c r="F34" i="33"/>
  <c r="J162" i="34"/>
  <c r="I162" i="34" s="1"/>
  <c r="F163" i="34"/>
  <c r="I57" i="34"/>
  <c r="M27" i="34"/>
  <c r="P27" i="34" s="1"/>
  <c r="R27" i="34" s="1"/>
  <c r="J110" i="34"/>
  <c r="I110" i="34" s="1"/>
  <c r="F111" i="34"/>
  <c r="P7" i="34"/>
  <c r="I40" i="34"/>
  <c r="J268" i="34"/>
  <c r="F269" i="34"/>
  <c r="J181" i="34"/>
  <c r="I181" i="34" s="1"/>
  <c r="F182" i="34"/>
  <c r="F80" i="34"/>
  <c r="J79" i="34"/>
  <c r="I79" i="34" s="1"/>
  <c r="F241" i="34"/>
  <c r="J240" i="34"/>
  <c r="J133" i="34"/>
  <c r="F134" i="34"/>
  <c r="F10" i="34"/>
  <c r="J9" i="34"/>
  <c r="J214" i="34"/>
  <c r="I214" i="34" s="1"/>
  <c r="F215" i="34"/>
  <c r="F42" i="34"/>
  <c r="J41" i="34"/>
  <c r="F286" i="34"/>
  <c r="J285" i="34"/>
  <c r="I285" i="34" s="1"/>
  <c r="J58" i="34"/>
  <c r="I58" i="34" s="1"/>
  <c r="F59" i="34"/>
  <c r="I78" i="34"/>
  <c r="I8" i="34"/>
  <c r="M8" i="34"/>
  <c r="P8" i="34" s="1"/>
  <c r="R8" i="34" s="1"/>
  <c r="J135" i="33"/>
  <c r="F136" i="33"/>
  <c r="I162" i="33"/>
  <c r="M27" i="33"/>
  <c r="O27" i="33" s="1"/>
  <c r="J238" i="33"/>
  <c r="F239" i="33"/>
  <c r="J111" i="33"/>
  <c r="I111" i="33" s="1"/>
  <c r="F112" i="33"/>
  <c r="F289" i="33"/>
  <c r="J288" i="33"/>
  <c r="J269" i="33"/>
  <c r="F270" i="33"/>
  <c r="F12" i="33"/>
  <c r="J11" i="33"/>
  <c r="M38" i="33"/>
  <c r="O38" i="33" s="1"/>
  <c r="I134" i="33"/>
  <c r="J163" i="33"/>
  <c r="F164" i="33"/>
  <c r="I10" i="33"/>
  <c r="F217" i="33"/>
  <c r="J216" i="33"/>
  <c r="J184" i="33"/>
  <c r="F185" i="33"/>
  <c r="F62" i="33"/>
  <c r="J61" i="33"/>
  <c r="I61" i="33" s="1"/>
  <c r="F161" i="32"/>
  <c r="J161" i="32" s="1"/>
  <c r="H259" i="32"/>
  <c r="E38" i="32"/>
  <c r="J38" i="32" s="1"/>
  <c r="I38" i="32" s="1"/>
  <c r="H29" i="32"/>
  <c r="J108" i="32"/>
  <c r="I108" i="32" s="1"/>
  <c r="H305" i="32"/>
  <c r="H281" i="32"/>
  <c r="H91" i="32"/>
  <c r="H73" i="32"/>
  <c r="J213" i="32"/>
  <c r="F214" i="32"/>
  <c r="F110" i="32"/>
  <c r="J109" i="32"/>
  <c r="F285" i="32"/>
  <c r="J284" i="32"/>
  <c r="I284" i="32" s="1"/>
  <c r="I180" i="32"/>
  <c r="F132" i="32"/>
  <c r="J131" i="32"/>
  <c r="I131" i="32" s="1"/>
  <c r="I33" i="32"/>
  <c r="I234" i="32"/>
  <c r="J264" i="32"/>
  <c r="I264" i="32" s="1"/>
  <c r="F265" i="32"/>
  <c r="J76" i="32"/>
  <c r="F77" i="32"/>
  <c r="I55" i="32"/>
  <c r="F10" i="32"/>
  <c r="J9" i="32"/>
  <c r="J40" i="32"/>
  <c r="F41" i="32"/>
  <c r="F236" i="32"/>
  <c r="J235" i="32"/>
  <c r="I235" i="32" s="1"/>
  <c r="M7" i="32"/>
  <c r="I7" i="32"/>
  <c r="I263" i="32"/>
  <c r="I75" i="32"/>
  <c r="F57" i="32"/>
  <c r="J56" i="32"/>
  <c r="I56" i="32" s="1"/>
  <c r="I8" i="32"/>
  <c r="H152" i="32"/>
  <c r="H178" i="32"/>
  <c r="H202" i="32"/>
  <c r="I31" i="32"/>
  <c r="I283" i="32"/>
  <c r="F182" i="32"/>
  <c r="J181" i="32"/>
  <c r="I181" i="32" s="1"/>
  <c r="I130" i="32"/>
  <c r="M38" i="32"/>
  <c r="P38" i="32" s="1"/>
  <c r="R38" i="32" s="1"/>
  <c r="H233" i="32"/>
  <c r="F167" i="35" l="1"/>
  <c r="J166" i="35"/>
  <c r="I166" i="35" s="1"/>
  <c r="J13" i="35"/>
  <c r="I13" i="35" s="1"/>
  <c r="F14" i="35"/>
  <c r="F37" i="35"/>
  <c r="J36" i="35"/>
  <c r="F63" i="35"/>
  <c r="J62" i="35"/>
  <c r="I61" i="35"/>
  <c r="F220" i="35"/>
  <c r="J219" i="35"/>
  <c r="J187" i="35"/>
  <c r="I187" i="35" s="1"/>
  <c r="F188" i="35"/>
  <c r="F242" i="35"/>
  <c r="J241" i="35"/>
  <c r="F83" i="35"/>
  <c r="J82" i="35"/>
  <c r="I82" i="35" s="1"/>
  <c r="J117" i="35"/>
  <c r="F118" i="35"/>
  <c r="F270" i="35"/>
  <c r="J269" i="35"/>
  <c r="I269" i="35" s="1"/>
  <c r="J290" i="35"/>
  <c r="I290" i="35" s="1"/>
  <c r="F291" i="35"/>
  <c r="I35" i="35"/>
  <c r="F138" i="35"/>
  <c r="J137" i="35"/>
  <c r="I137" i="35" s="1"/>
  <c r="F162" i="32"/>
  <c r="J162" i="32" s="1"/>
  <c r="I162" i="32" s="1"/>
  <c r="J80" i="33"/>
  <c r="I80" i="33" s="1"/>
  <c r="F81" i="33"/>
  <c r="F35" i="33"/>
  <c r="J34" i="33"/>
  <c r="I34" i="33" s="1"/>
  <c r="F164" i="34"/>
  <c r="J163" i="34"/>
  <c r="I163" i="34" s="1"/>
  <c r="J42" i="34"/>
  <c r="F43" i="34"/>
  <c r="J134" i="34"/>
  <c r="I134" i="34" s="1"/>
  <c r="F135" i="34"/>
  <c r="J111" i="34"/>
  <c r="I111" i="34" s="1"/>
  <c r="F112" i="34"/>
  <c r="F60" i="34"/>
  <c r="J59" i="34"/>
  <c r="I59" i="34" s="1"/>
  <c r="I41" i="34"/>
  <c r="F11" i="34"/>
  <c r="J10" i="34"/>
  <c r="J241" i="34"/>
  <c r="I241" i="34" s="1"/>
  <c r="F242" i="34"/>
  <c r="I268" i="34"/>
  <c r="R7" i="34"/>
  <c r="J286" i="34"/>
  <c r="I286" i="34" s="1"/>
  <c r="F287" i="34"/>
  <c r="I9" i="34"/>
  <c r="I240" i="34"/>
  <c r="J182" i="34"/>
  <c r="I182" i="34" s="1"/>
  <c r="F183" i="34"/>
  <c r="F270" i="34"/>
  <c r="J269" i="34"/>
  <c r="I269" i="34" s="1"/>
  <c r="J215" i="34"/>
  <c r="F216" i="34"/>
  <c r="M38" i="34"/>
  <c r="P38" i="34" s="1"/>
  <c r="R38" i="34" s="1"/>
  <c r="I133" i="34"/>
  <c r="J80" i="34"/>
  <c r="I80" i="34" s="1"/>
  <c r="F81" i="34"/>
  <c r="F218" i="33"/>
  <c r="J217" i="33"/>
  <c r="I217" i="33" s="1"/>
  <c r="I216" i="33"/>
  <c r="J164" i="33"/>
  <c r="I164" i="33" s="1"/>
  <c r="F165" i="33"/>
  <c r="J270" i="33"/>
  <c r="I270" i="33" s="1"/>
  <c r="F271" i="33"/>
  <c r="F113" i="33"/>
  <c r="J112" i="33"/>
  <c r="I112" i="33" s="1"/>
  <c r="J239" i="33"/>
  <c r="F240" i="33"/>
  <c r="F137" i="33"/>
  <c r="J136" i="33"/>
  <c r="I136" i="33" s="1"/>
  <c r="I184" i="33"/>
  <c r="F13" i="33"/>
  <c r="J12" i="33"/>
  <c r="J289" i="33"/>
  <c r="I289" i="33" s="1"/>
  <c r="F290" i="33"/>
  <c r="J185" i="33"/>
  <c r="F186" i="33"/>
  <c r="I11" i="33"/>
  <c r="I288" i="33"/>
  <c r="F63" i="33"/>
  <c r="J62" i="33"/>
  <c r="I163" i="33"/>
  <c r="I269" i="33"/>
  <c r="I238" i="33"/>
  <c r="M7" i="33"/>
  <c r="I135" i="33"/>
  <c r="I40" i="32"/>
  <c r="F286" i="32"/>
  <c r="J285" i="32"/>
  <c r="P7" i="32"/>
  <c r="F42" i="32"/>
  <c r="J41" i="32"/>
  <c r="F163" i="32"/>
  <c r="J214" i="32"/>
  <c r="I214" i="32" s="1"/>
  <c r="F215" i="32"/>
  <c r="F237" i="32"/>
  <c r="J236" i="32"/>
  <c r="F11" i="32"/>
  <c r="J10" i="32"/>
  <c r="M31" i="32"/>
  <c r="P31" i="32" s="1"/>
  <c r="R31" i="32" s="1"/>
  <c r="I76" i="32"/>
  <c r="F111" i="32"/>
  <c r="J110" i="32"/>
  <c r="I110" i="32" s="1"/>
  <c r="I161" i="32"/>
  <c r="F133" i="32"/>
  <c r="J132" i="32"/>
  <c r="I132" i="32" s="1"/>
  <c r="I213" i="32"/>
  <c r="J182" i="32"/>
  <c r="I182" i="32" s="1"/>
  <c r="F183" i="32"/>
  <c r="F58" i="32"/>
  <c r="J57" i="32"/>
  <c r="I57" i="32" s="1"/>
  <c r="I9" i="32"/>
  <c r="J77" i="32"/>
  <c r="F78" i="32"/>
  <c r="J265" i="32"/>
  <c r="F266" i="32"/>
  <c r="I109" i="32"/>
  <c r="J167" i="35" l="1"/>
  <c r="I167" i="35" s="1"/>
  <c r="F168" i="35"/>
  <c r="J14" i="35"/>
  <c r="I14" i="35" s="1"/>
  <c r="F15" i="35"/>
  <c r="J83" i="35"/>
  <c r="F84" i="35"/>
  <c r="I62" i="35"/>
  <c r="J291" i="35"/>
  <c r="I291" i="35" s="1"/>
  <c r="F292" i="35"/>
  <c r="I219" i="35"/>
  <c r="F64" i="35"/>
  <c r="J63" i="35"/>
  <c r="J220" i="35"/>
  <c r="I220" i="35" s="1"/>
  <c r="F221" i="35"/>
  <c r="F243" i="35"/>
  <c r="J242" i="35"/>
  <c r="I242" i="35" s="1"/>
  <c r="I241" i="35"/>
  <c r="F271" i="35"/>
  <c r="J270" i="35"/>
  <c r="I270" i="35" s="1"/>
  <c r="J138" i="35"/>
  <c r="F139" i="35"/>
  <c r="J118" i="35"/>
  <c r="I118" i="35" s="1"/>
  <c r="F119" i="35"/>
  <c r="F189" i="35"/>
  <c r="J188" i="35"/>
  <c r="I188" i="35" s="1"/>
  <c r="J37" i="35"/>
  <c r="I37" i="35" s="1"/>
  <c r="F38" i="35"/>
  <c r="F36" i="33"/>
  <c r="J35" i="33"/>
  <c r="I35" i="33" s="1"/>
  <c r="F82" i="33"/>
  <c r="J81" i="33"/>
  <c r="I81" i="33" s="1"/>
  <c r="F165" i="34"/>
  <c r="J164" i="34"/>
  <c r="I164" i="34" s="1"/>
  <c r="I215" i="34"/>
  <c r="J43" i="34"/>
  <c r="F44" i="34"/>
  <c r="F271" i="34"/>
  <c r="J270" i="34"/>
  <c r="I270" i="34" s="1"/>
  <c r="J287" i="34"/>
  <c r="I287" i="34" s="1"/>
  <c r="F288" i="34"/>
  <c r="I10" i="34"/>
  <c r="I42" i="34"/>
  <c r="F113" i="34"/>
  <c r="J112" i="34"/>
  <c r="F217" i="34"/>
  <c r="J216" i="34"/>
  <c r="I216" i="34" s="1"/>
  <c r="J242" i="34"/>
  <c r="F243" i="34"/>
  <c r="F61" i="34"/>
  <c r="J60" i="34"/>
  <c r="I60" i="34" s="1"/>
  <c r="J81" i="34"/>
  <c r="F82" i="34"/>
  <c r="F184" i="34"/>
  <c r="J183" i="34"/>
  <c r="I183" i="34" s="1"/>
  <c r="F12" i="34"/>
  <c r="J11" i="34"/>
  <c r="F136" i="34"/>
  <c r="J135" i="34"/>
  <c r="I12" i="33"/>
  <c r="F272" i="33"/>
  <c r="J271" i="33"/>
  <c r="O7" i="33"/>
  <c r="I185" i="33"/>
  <c r="M22" i="33"/>
  <c r="O22" i="33" s="1"/>
  <c r="F138" i="33"/>
  <c r="J137" i="33"/>
  <c r="I137" i="33" s="1"/>
  <c r="F114" i="33"/>
  <c r="J113" i="33"/>
  <c r="I113" i="33" s="1"/>
  <c r="J218" i="33"/>
  <c r="F219" i="33"/>
  <c r="J63" i="33"/>
  <c r="I63" i="33" s="1"/>
  <c r="F64" i="33"/>
  <c r="F187" i="33"/>
  <c r="J186" i="33"/>
  <c r="J290" i="33"/>
  <c r="F291" i="33"/>
  <c r="F166" i="33"/>
  <c r="J165" i="33"/>
  <c r="M28" i="33"/>
  <c r="O28" i="33" s="1"/>
  <c r="I62" i="33"/>
  <c r="J13" i="33"/>
  <c r="F14" i="33"/>
  <c r="I239" i="33"/>
  <c r="M8" i="33"/>
  <c r="O8" i="33" s="1"/>
  <c r="F241" i="33"/>
  <c r="J240" i="33"/>
  <c r="I240" i="33" s="1"/>
  <c r="J58" i="32"/>
  <c r="F59" i="32"/>
  <c r="F238" i="32"/>
  <c r="J237" i="32"/>
  <c r="I237" i="32" s="1"/>
  <c r="F79" i="32"/>
  <c r="J78" i="32"/>
  <c r="I78" i="32" s="1"/>
  <c r="M36" i="32"/>
  <c r="P36" i="32" s="1"/>
  <c r="R36" i="32" s="1"/>
  <c r="I236" i="32"/>
  <c r="F164" i="32"/>
  <c r="J163" i="32"/>
  <c r="I163" i="32" s="1"/>
  <c r="I265" i="32"/>
  <c r="J133" i="32"/>
  <c r="F134" i="32"/>
  <c r="J111" i="32"/>
  <c r="F112" i="32"/>
  <c r="F12" i="32"/>
  <c r="J11" i="32"/>
  <c r="J42" i="32"/>
  <c r="F43" i="32"/>
  <c r="J286" i="32"/>
  <c r="I286" i="32" s="1"/>
  <c r="F287" i="32"/>
  <c r="I77" i="32"/>
  <c r="R7" i="32"/>
  <c r="F267" i="32"/>
  <c r="J266" i="32"/>
  <c r="I266" i="32" s="1"/>
  <c r="J183" i="32"/>
  <c r="F184" i="32"/>
  <c r="I10" i="32"/>
  <c r="J215" i="32"/>
  <c r="F216" i="32"/>
  <c r="I41" i="32"/>
  <c r="I285" i="32"/>
  <c r="F169" i="35" l="1"/>
  <c r="J168" i="35"/>
  <c r="I168" i="35" s="1"/>
  <c r="J15" i="35"/>
  <c r="I15" i="35" s="1"/>
  <c r="F16" i="35"/>
  <c r="F190" i="35"/>
  <c r="J189" i="35"/>
  <c r="F120" i="35"/>
  <c r="J119" i="35"/>
  <c r="I119" i="35" s="1"/>
  <c r="J221" i="35"/>
  <c r="I221" i="35" s="1"/>
  <c r="F222" i="35"/>
  <c r="F293" i="35"/>
  <c r="J292" i="35"/>
  <c r="J38" i="35"/>
  <c r="I38" i="35" s="1"/>
  <c r="F39" i="35"/>
  <c r="F140" i="35"/>
  <c r="J139" i="35"/>
  <c r="I139" i="35" s="1"/>
  <c r="M28" i="35"/>
  <c r="O28" i="35" s="1"/>
  <c r="I63" i="35"/>
  <c r="F85" i="35"/>
  <c r="J84" i="35"/>
  <c r="J271" i="35"/>
  <c r="I271" i="35" s="1"/>
  <c r="F272" i="35"/>
  <c r="F244" i="35"/>
  <c r="J243" i="35"/>
  <c r="I243" i="35" s="1"/>
  <c r="J64" i="35"/>
  <c r="F65" i="35"/>
  <c r="J82" i="33"/>
  <c r="I82" i="33" s="1"/>
  <c r="F83" i="33"/>
  <c r="F37" i="33"/>
  <c r="J36" i="33"/>
  <c r="F166" i="34"/>
  <c r="J165" i="34"/>
  <c r="I165" i="34" s="1"/>
  <c r="I11" i="34"/>
  <c r="J82" i="34"/>
  <c r="F83" i="34"/>
  <c r="F244" i="34"/>
  <c r="J243" i="34"/>
  <c r="I243" i="34" s="1"/>
  <c r="I112" i="34"/>
  <c r="F45" i="34"/>
  <c r="J44" i="34"/>
  <c r="I44" i="34" s="1"/>
  <c r="F137" i="34"/>
  <c r="J136" i="34"/>
  <c r="I136" i="34" s="1"/>
  <c r="F185" i="34"/>
  <c r="J184" i="34"/>
  <c r="J61" i="34"/>
  <c r="F62" i="34"/>
  <c r="F218" i="34"/>
  <c r="J217" i="34"/>
  <c r="I217" i="34" s="1"/>
  <c r="I135" i="34"/>
  <c r="F289" i="34"/>
  <c r="J288" i="34"/>
  <c r="I288" i="34" s="1"/>
  <c r="F13" i="34"/>
  <c r="J12" i="34"/>
  <c r="I81" i="34"/>
  <c r="I242" i="34"/>
  <c r="F114" i="34"/>
  <c r="J113" i="34"/>
  <c r="I113" i="34" s="1"/>
  <c r="J271" i="34"/>
  <c r="I271" i="34" s="1"/>
  <c r="F272" i="34"/>
  <c r="I43" i="34"/>
  <c r="F242" i="33"/>
  <c r="J241" i="33"/>
  <c r="I241" i="33" s="1"/>
  <c r="J14" i="33"/>
  <c r="F15" i="33"/>
  <c r="F292" i="33"/>
  <c r="J291" i="33"/>
  <c r="I291" i="33" s="1"/>
  <c r="F167" i="33"/>
  <c r="J166" i="33"/>
  <c r="I166" i="33" s="1"/>
  <c r="F188" i="33"/>
  <c r="J187" i="33"/>
  <c r="I187" i="33" s="1"/>
  <c r="I218" i="33"/>
  <c r="F139" i="33"/>
  <c r="J138" i="33"/>
  <c r="F273" i="33"/>
  <c r="J272" i="33"/>
  <c r="I272" i="33" s="1"/>
  <c r="I165" i="33"/>
  <c r="I186" i="33"/>
  <c r="J219" i="33"/>
  <c r="I219" i="33" s="1"/>
  <c r="F220" i="33"/>
  <c r="I271" i="33"/>
  <c r="I13" i="33"/>
  <c r="I290" i="33"/>
  <c r="J114" i="33"/>
  <c r="I114" i="33" s="1"/>
  <c r="F115" i="33"/>
  <c r="J64" i="33"/>
  <c r="F65" i="33"/>
  <c r="I133" i="32"/>
  <c r="I42" i="32"/>
  <c r="I111" i="32"/>
  <c r="I215" i="32"/>
  <c r="F185" i="32"/>
  <c r="J184" i="32"/>
  <c r="I184" i="32" s="1"/>
  <c r="F13" i="32"/>
  <c r="J12" i="32"/>
  <c r="F165" i="32"/>
  <c r="J164" i="32"/>
  <c r="J59" i="32"/>
  <c r="F60" i="32"/>
  <c r="F217" i="32"/>
  <c r="J216" i="32"/>
  <c r="I216" i="32" s="1"/>
  <c r="F268" i="32"/>
  <c r="J267" i="32"/>
  <c r="I267" i="32" s="1"/>
  <c r="J287" i="32"/>
  <c r="I287" i="32" s="1"/>
  <c r="F288" i="32"/>
  <c r="I11" i="32"/>
  <c r="J134" i="32"/>
  <c r="F135" i="32"/>
  <c r="J238" i="32"/>
  <c r="F239" i="32"/>
  <c r="I183" i="32"/>
  <c r="J43" i="32"/>
  <c r="F44" i="32"/>
  <c r="J112" i="32"/>
  <c r="I112" i="32" s="1"/>
  <c r="F113" i="32"/>
  <c r="F80" i="32"/>
  <c r="J79" i="32"/>
  <c r="I58" i="32"/>
  <c r="M28" i="32"/>
  <c r="P28" i="32" s="1"/>
  <c r="R28" i="32" s="1"/>
  <c r="J169" i="35" l="1"/>
  <c r="I169" i="35" s="1"/>
  <c r="F170" i="35"/>
  <c r="J16" i="35"/>
  <c r="F17" i="35"/>
  <c r="F273" i="35"/>
  <c r="J272" i="35"/>
  <c r="I272" i="35" s="1"/>
  <c r="F294" i="35"/>
  <c r="J293" i="35"/>
  <c r="I293" i="35" s="1"/>
  <c r="I84" i="35"/>
  <c r="J222" i="35"/>
  <c r="F223" i="35"/>
  <c r="F86" i="35"/>
  <c r="J85" i="35"/>
  <c r="I85" i="35" s="1"/>
  <c r="J65" i="35"/>
  <c r="F66" i="35"/>
  <c r="F141" i="35"/>
  <c r="J140" i="35"/>
  <c r="I140" i="35" s="1"/>
  <c r="F40" i="35"/>
  <c r="J39" i="35"/>
  <c r="I64" i="35"/>
  <c r="F121" i="35"/>
  <c r="J120" i="35"/>
  <c r="I120" i="35" s="1"/>
  <c r="J244" i="35"/>
  <c r="I244" i="35" s="1"/>
  <c r="F245" i="35"/>
  <c r="J190" i="35"/>
  <c r="I190" i="35" s="1"/>
  <c r="F191" i="35"/>
  <c r="J37" i="33"/>
  <c r="I37" i="33" s="1"/>
  <c r="F38" i="33"/>
  <c r="F84" i="33"/>
  <c r="J83" i="33"/>
  <c r="F167" i="34"/>
  <c r="J166" i="34"/>
  <c r="I166" i="34" s="1"/>
  <c r="J114" i="34"/>
  <c r="F115" i="34"/>
  <c r="F290" i="34"/>
  <c r="J289" i="34"/>
  <c r="I289" i="34" s="1"/>
  <c r="J185" i="34"/>
  <c r="I185" i="34" s="1"/>
  <c r="F186" i="34"/>
  <c r="J13" i="34"/>
  <c r="F14" i="34"/>
  <c r="M28" i="34"/>
  <c r="P28" i="34" s="1"/>
  <c r="R28" i="34" s="1"/>
  <c r="I61" i="34"/>
  <c r="F138" i="34"/>
  <c r="J137" i="34"/>
  <c r="J218" i="34"/>
  <c r="I218" i="34" s="1"/>
  <c r="F219" i="34"/>
  <c r="F46" i="34"/>
  <c r="J45" i="34"/>
  <c r="I45" i="34" s="1"/>
  <c r="F245" i="34"/>
  <c r="J244" i="34"/>
  <c r="I244" i="34" s="1"/>
  <c r="I184" i="34"/>
  <c r="M22" i="34"/>
  <c r="P22" i="34" s="1"/>
  <c r="R22" i="34" s="1"/>
  <c r="F273" i="34"/>
  <c r="J272" i="34"/>
  <c r="I12" i="34"/>
  <c r="J62" i="34"/>
  <c r="I62" i="34" s="1"/>
  <c r="F63" i="34"/>
  <c r="F84" i="34"/>
  <c r="J83" i="34"/>
  <c r="J65" i="33"/>
  <c r="F66" i="33"/>
  <c r="J115" i="33"/>
  <c r="I115" i="33" s="1"/>
  <c r="F116" i="33"/>
  <c r="F221" i="33"/>
  <c r="J220" i="33"/>
  <c r="I220" i="33" s="1"/>
  <c r="J139" i="33"/>
  <c r="I139" i="33" s="1"/>
  <c r="F140" i="33"/>
  <c r="J188" i="33"/>
  <c r="I188" i="33" s="1"/>
  <c r="F189" i="33"/>
  <c r="I14" i="33"/>
  <c r="F16" i="33"/>
  <c r="J15" i="33"/>
  <c r="I64" i="33"/>
  <c r="M29" i="33"/>
  <c r="O29" i="33" s="1"/>
  <c r="F274" i="33"/>
  <c r="J273" i="33"/>
  <c r="J167" i="33"/>
  <c r="I167" i="33" s="1"/>
  <c r="F168" i="33"/>
  <c r="F293" i="33"/>
  <c r="J292" i="33"/>
  <c r="J242" i="33"/>
  <c r="I242" i="33" s="1"/>
  <c r="F243" i="33"/>
  <c r="F114" i="32"/>
  <c r="J113" i="32"/>
  <c r="I113" i="32" s="1"/>
  <c r="F136" i="32"/>
  <c r="J135" i="32"/>
  <c r="I135" i="32" s="1"/>
  <c r="J288" i="32"/>
  <c r="I288" i="32" s="1"/>
  <c r="F289" i="32"/>
  <c r="I164" i="32"/>
  <c r="J80" i="32"/>
  <c r="I80" i="32" s="1"/>
  <c r="F81" i="32"/>
  <c r="I43" i="32"/>
  <c r="I238" i="32"/>
  <c r="M8" i="32"/>
  <c r="F269" i="32"/>
  <c r="J268" i="32"/>
  <c r="I59" i="32"/>
  <c r="F14" i="32"/>
  <c r="J13" i="32"/>
  <c r="I79" i="32"/>
  <c r="F45" i="32"/>
  <c r="J44" i="32"/>
  <c r="I44" i="32" s="1"/>
  <c r="J239" i="32"/>
  <c r="F240" i="32"/>
  <c r="F61" i="32"/>
  <c r="J60" i="32"/>
  <c r="I60" i="32" s="1"/>
  <c r="I12" i="32"/>
  <c r="I134" i="32"/>
  <c r="M39" i="32"/>
  <c r="P39" i="32" s="1"/>
  <c r="R39" i="32" s="1"/>
  <c r="F218" i="32"/>
  <c r="J217" i="32"/>
  <c r="I217" i="32" s="1"/>
  <c r="J165" i="32"/>
  <c r="I165" i="32" s="1"/>
  <c r="F166" i="32"/>
  <c r="F186" i="32"/>
  <c r="J185" i="32"/>
  <c r="M29" i="35" l="1"/>
  <c r="O29" i="35" s="1"/>
  <c r="F171" i="35"/>
  <c r="J170" i="35"/>
  <c r="F18" i="35"/>
  <c r="J17" i="35"/>
  <c r="I17" i="35" s="1"/>
  <c r="I39" i="35"/>
  <c r="J191" i="35"/>
  <c r="I191" i="35" s="1"/>
  <c r="F192" i="35"/>
  <c r="J40" i="35"/>
  <c r="F41" i="35"/>
  <c r="J86" i="35"/>
  <c r="I86" i="35" s="1"/>
  <c r="F87" i="35"/>
  <c r="F295" i="35"/>
  <c r="J294" i="35"/>
  <c r="I294" i="35" s="1"/>
  <c r="F246" i="35"/>
  <c r="J245" i="35"/>
  <c r="I245" i="35" s="1"/>
  <c r="F224" i="35"/>
  <c r="J223" i="35"/>
  <c r="F67" i="35"/>
  <c r="J66" i="35"/>
  <c r="J141" i="35"/>
  <c r="F142" i="35"/>
  <c r="J121" i="35"/>
  <c r="F122" i="35"/>
  <c r="J273" i="35"/>
  <c r="F274" i="35"/>
  <c r="F85" i="33"/>
  <c r="J84" i="33"/>
  <c r="I84" i="33" s="1"/>
  <c r="F39" i="33"/>
  <c r="J38" i="33"/>
  <c r="I38" i="33" s="1"/>
  <c r="J167" i="34"/>
  <c r="I167" i="34" s="1"/>
  <c r="F168" i="34"/>
  <c r="J273" i="34"/>
  <c r="I273" i="34" s="1"/>
  <c r="F274" i="34"/>
  <c r="J115" i="34"/>
  <c r="I115" i="34" s="1"/>
  <c r="F116" i="34"/>
  <c r="F85" i="34"/>
  <c r="J84" i="34"/>
  <c r="I84" i="34" s="1"/>
  <c r="J46" i="34"/>
  <c r="I46" i="34" s="1"/>
  <c r="F47" i="34"/>
  <c r="J138" i="34"/>
  <c r="I138" i="34" s="1"/>
  <c r="F139" i="34"/>
  <c r="I13" i="34"/>
  <c r="J290" i="34"/>
  <c r="I290" i="34" s="1"/>
  <c r="F291" i="34"/>
  <c r="J245" i="34"/>
  <c r="I245" i="34" s="1"/>
  <c r="F246" i="34"/>
  <c r="I114" i="34"/>
  <c r="F64" i="34"/>
  <c r="J63" i="34"/>
  <c r="J219" i="34"/>
  <c r="I219" i="34" s="1"/>
  <c r="F220" i="34"/>
  <c r="J186" i="34"/>
  <c r="I186" i="34" s="1"/>
  <c r="F187" i="34"/>
  <c r="I83" i="34"/>
  <c r="J14" i="34"/>
  <c r="F15" i="34"/>
  <c r="I15" i="33"/>
  <c r="J189" i="33"/>
  <c r="F190" i="33"/>
  <c r="J66" i="33"/>
  <c r="F67" i="33"/>
  <c r="J243" i="33"/>
  <c r="I243" i="33" s="1"/>
  <c r="F244" i="33"/>
  <c r="J168" i="33"/>
  <c r="I168" i="33" s="1"/>
  <c r="F169" i="33"/>
  <c r="J140" i="33"/>
  <c r="I140" i="33" s="1"/>
  <c r="F141" i="33"/>
  <c r="F117" i="33"/>
  <c r="J116" i="33"/>
  <c r="F294" i="33"/>
  <c r="J293" i="33"/>
  <c r="I293" i="33" s="1"/>
  <c r="F275" i="33"/>
  <c r="J274" i="33"/>
  <c r="I274" i="33" s="1"/>
  <c r="F17" i="33"/>
  <c r="J16" i="33"/>
  <c r="F222" i="33"/>
  <c r="J221" i="33"/>
  <c r="I221" i="33" s="1"/>
  <c r="I185" i="32"/>
  <c r="M23" i="32"/>
  <c r="P23" i="32" s="1"/>
  <c r="R23" i="32" s="1"/>
  <c r="F115" i="32"/>
  <c r="J114" i="32"/>
  <c r="I114" i="32" s="1"/>
  <c r="J186" i="32"/>
  <c r="I186" i="32" s="1"/>
  <c r="F187" i="32"/>
  <c r="F219" i="32"/>
  <c r="J218" i="32"/>
  <c r="I218" i="32" s="1"/>
  <c r="I13" i="32"/>
  <c r="I268" i="32"/>
  <c r="I239" i="32"/>
  <c r="M9" i="32"/>
  <c r="P9" i="32" s="1"/>
  <c r="R9" i="32" s="1"/>
  <c r="F241" i="32"/>
  <c r="J240" i="32"/>
  <c r="I240" i="32" s="1"/>
  <c r="P8" i="32"/>
  <c r="J81" i="32"/>
  <c r="I81" i="32" s="1"/>
  <c r="F82" i="32"/>
  <c r="F290" i="32"/>
  <c r="J289" i="32"/>
  <c r="I289" i="32" s="1"/>
  <c r="J166" i="32"/>
  <c r="I166" i="32" s="1"/>
  <c r="F167" i="32"/>
  <c r="J61" i="32"/>
  <c r="F62" i="32"/>
  <c r="F46" i="32"/>
  <c r="J45" i="32"/>
  <c r="I45" i="32" s="1"/>
  <c r="F15" i="32"/>
  <c r="J14" i="32"/>
  <c r="F270" i="32"/>
  <c r="J269" i="32"/>
  <c r="I269" i="32" s="1"/>
  <c r="F137" i="32"/>
  <c r="J136" i="32"/>
  <c r="I136" i="32" s="1"/>
  <c r="J171" i="35" l="1"/>
  <c r="F172" i="35"/>
  <c r="J18" i="35"/>
  <c r="I18" i="35" s="1"/>
  <c r="F19" i="35"/>
  <c r="J192" i="35"/>
  <c r="I192" i="35" s="1"/>
  <c r="F193" i="35"/>
  <c r="F247" i="35"/>
  <c r="J246" i="35"/>
  <c r="I246" i="35" s="1"/>
  <c r="I141" i="35"/>
  <c r="M12" i="35"/>
  <c r="O12" i="35" s="1"/>
  <c r="F296" i="35"/>
  <c r="J295" i="35"/>
  <c r="I295" i="35" s="1"/>
  <c r="J142" i="35"/>
  <c r="I142" i="35" s="1"/>
  <c r="F143" i="35"/>
  <c r="J274" i="35"/>
  <c r="I274" i="35" s="1"/>
  <c r="F275" i="35"/>
  <c r="I66" i="35"/>
  <c r="F88" i="35"/>
  <c r="J87" i="35"/>
  <c r="I87" i="35" s="1"/>
  <c r="J122" i="35"/>
  <c r="I122" i="35" s="1"/>
  <c r="F123" i="35"/>
  <c r="I223" i="35"/>
  <c r="F42" i="35"/>
  <c r="J41" i="35"/>
  <c r="J67" i="35"/>
  <c r="I67" i="35" s="1"/>
  <c r="F68" i="35"/>
  <c r="I121" i="35"/>
  <c r="F225" i="35"/>
  <c r="J224" i="35"/>
  <c r="I224" i="35" s="1"/>
  <c r="I40" i="35"/>
  <c r="F40" i="33"/>
  <c r="J39" i="33"/>
  <c r="I39" i="33" s="1"/>
  <c r="J85" i="33"/>
  <c r="I85" i="33" s="1"/>
  <c r="F86" i="33"/>
  <c r="F169" i="34"/>
  <c r="J168" i="34"/>
  <c r="I168" i="34" s="1"/>
  <c r="J15" i="34"/>
  <c r="F16" i="34"/>
  <c r="F188" i="34"/>
  <c r="J187" i="34"/>
  <c r="I187" i="34" s="1"/>
  <c r="M29" i="34"/>
  <c r="P29" i="34" s="1"/>
  <c r="R29" i="34" s="1"/>
  <c r="I63" i="34"/>
  <c r="J246" i="34"/>
  <c r="F247" i="34"/>
  <c r="J139" i="34"/>
  <c r="F140" i="34"/>
  <c r="J274" i="34"/>
  <c r="I274" i="34" s="1"/>
  <c r="F275" i="34"/>
  <c r="F221" i="34"/>
  <c r="J220" i="34"/>
  <c r="I220" i="34" s="1"/>
  <c r="J291" i="34"/>
  <c r="F292" i="34"/>
  <c r="F48" i="34"/>
  <c r="J47" i="34"/>
  <c r="J116" i="34"/>
  <c r="F117" i="34"/>
  <c r="I14" i="34"/>
  <c r="J64" i="34"/>
  <c r="F65" i="34"/>
  <c r="J85" i="34"/>
  <c r="I85" i="34" s="1"/>
  <c r="F86" i="34"/>
  <c r="J275" i="33"/>
  <c r="I275" i="33" s="1"/>
  <c r="F276" i="33"/>
  <c r="I116" i="33"/>
  <c r="F223" i="33"/>
  <c r="J222" i="33"/>
  <c r="F18" i="33"/>
  <c r="J17" i="33"/>
  <c r="J294" i="33"/>
  <c r="I294" i="33" s="1"/>
  <c r="F295" i="33"/>
  <c r="I66" i="33"/>
  <c r="J117" i="33"/>
  <c r="F118" i="33"/>
  <c r="F170" i="33"/>
  <c r="J169" i="33"/>
  <c r="I169" i="33" s="1"/>
  <c r="J190" i="33"/>
  <c r="I190" i="33" s="1"/>
  <c r="F191" i="33"/>
  <c r="F142" i="33"/>
  <c r="J141" i="33"/>
  <c r="I141" i="33" s="1"/>
  <c r="F245" i="33"/>
  <c r="J244" i="33"/>
  <c r="I244" i="33" s="1"/>
  <c r="F68" i="33"/>
  <c r="J67" i="33"/>
  <c r="I67" i="33" s="1"/>
  <c r="F271" i="32"/>
  <c r="J270" i="32"/>
  <c r="J46" i="32"/>
  <c r="I46" i="32" s="1"/>
  <c r="F47" i="32"/>
  <c r="F168" i="32"/>
  <c r="J167" i="32"/>
  <c r="I167" i="32" s="1"/>
  <c r="F83" i="32"/>
  <c r="J82" i="32"/>
  <c r="J187" i="32"/>
  <c r="I187" i="32" s="1"/>
  <c r="F188" i="32"/>
  <c r="J137" i="32"/>
  <c r="I137" i="32" s="1"/>
  <c r="F138" i="32"/>
  <c r="F16" i="32"/>
  <c r="J15" i="32"/>
  <c r="I61" i="32"/>
  <c r="J290" i="32"/>
  <c r="I290" i="32" s="1"/>
  <c r="F291" i="32"/>
  <c r="J219" i="32"/>
  <c r="I219" i="32" s="1"/>
  <c r="F220" i="32"/>
  <c r="J115" i="32"/>
  <c r="I115" i="32" s="1"/>
  <c r="F116" i="32"/>
  <c r="I14" i="32"/>
  <c r="J62" i="32"/>
  <c r="F63" i="32"/>
  <c r="F242" i="32"/>
  <c r="J241" i="32"/>
  <c r="I241" i="32" s="1"/>
  <c r="R8" i="32"/>
  <c r="F173" i="35" l="1"/>
  <c r="J172" i="35"/>
  <c r="I172" i="35" s="1"/>
  <c r="I171" i="35"/>
  <c r="M31" i="35"/>
  <c r="O31" i="35" s="1"/>
  <c r="J19" i="35"/>
  <c r="F20" i="35"/>
  <c r="F124" i="35"/>
  <c r="J123" i="35"/>
  <c r="F276" i="35"/>
  <c r="J275" i="35"/>
  <c r="I275" i="35" s="1"/>
  <c r="F248" i="35"/>
  <c r="J247" i="35"/>
  <c r="I41" i="35"/>
  <c r="F144" i="35"/>
  <c r="J143" i="35"/>
  <c r="F194" i="35"/>
  <c r="J193" i="35"/>
  <c r="I193" i="35" s="1"/>
  <c r="J42" i="35"/>
  <c r="F43" i="35"/>
  <c r="J68" i="35"/>
  <c r="I68" i="35" s="1"/>
  <c r="F69" i="35"/>
  <c r="F226" i="35"/>
  <c r="J225" i="35"/>
  <c r="I225" i="35" s="1"/>
  <c r="F89" i="35"/>
  <c r="J88" i="35"/>
  <c r="J296" i="35"/>
  <c r="I296" i="35" s="1"/>
  <c r="F297" i="35"/>
  <c r="F87" i="33"/>
  <c r="J86" i="33"/>
  <c r="I86" i="33" s="1"/>
  <c r="M12" i="33"/>
  <c r="O12" i="33" s="1"/>
  <c r="F41" i="33"/>
  <c r="J40" i="33"/>
  <c r="I40" i="33" s="1"/>
  <c r="J169" i="34"/>
  <c r="F170" i="34"/>
  <c r="J86" i="34"/>
  <c r="I86" i="34" s="1"/>
  <c r="F87" i="34"/>
  <c r="F66" i="34"/>
  <c r="J65" i="34"/>
  <c r="J117" i="34"/>
  <c r="I117" i="34" s="1"/>
  <c r="F118" i="34"/>
  <c r="J292" i="34"/>
  <c r="I292" i="34" s="1"/>
  <c r="F293" i="34"/>
  <c r="F276" i="34"/>
  <c r="J275" i="34"/>
  <c r="I275" i="34" s="1"/>
  <c r="J247" i="34"/>
  <c r="I247" i="34" s="1"/>
  <c r="F248" i="34"/>
  <c r="J48" i="34"/>
  <c r="I48" i="34" s="1"/>
  <c r="F49" i="34"/>
  <c r="J49" i="34" s="1"/>
  <c r="J221" i="34"/>
  <c r="F222" i="34"/>
  <c r="I139" i="34"/>
  <c r="I15" i="34"/>
  <c r="F141" i="34"/>
  <c r="J140" i="34"/>
  <c r="F17" i="34"/>
  <c r="J16" i="34"/>
  <c r="F189" i="34"/>
  <c r="J188" i="34"/>
  <c r="F192" i="33"/>
  <c r="J191" i="33"/>
  <c r="I191" i="33" s="1"/>
  <c r="F119" i="33"/>
  <c r="J118" i="33"/>
  <c r="I118" i="33" s="1"/>
  <c r="I17" i="33"/>
  <c r="F69" i="33"/>
  <c r="J68" i="33"/>
  <c r="I68" i="33" s="1"/>
  <c r="F143" i="33"/>
  <c r="J142" i="33"/>
  <c r="I142" i="33" s="1"/>
  <c r="F171" i="33"/>
  <c r="J170" i="33"/>
  <c r="F224" i="33"/>
  <c r="J223" i="33"/>
  <c r="I223" i="33" s="1"/>
  <c r="J295" i="33"/>
  <c r="I295" i="33" s="1"/>
  <c r="F296" i="33"/>
  <c r="J276" i="33"/>
  <c r="I276" i="33" s="1"/>
  <c r="F277" i="33"/>
  <c r="F246" i="33"/>
  <c r="J245" i="33"/>
  <c r="I245" i="33" s="1"/>
  <c r="F19" i="33"/>
  <c r="J18" i="33"/>
  <c r="F17" i="32"/>
  <c r="J16" i="32"/>
  <c r="F272" i="32"/>
  <c r="J271" i="32"/>
  <c r="I271" i="32" s="1"/>
  <c r="F64" i="32"/>
  <c r="J63" i="32"/>
  <c r="J116" i="32"/>
  <c r="I116" i="32" s="1"/>
  <c r="F117" i="32"/>
  <c r="J291" i="32"/>
  <c r="I291" i="32" s="1"/>
  <c r="F292" i="32"/>
  <c r="I15" i="32"/>
  <c r="F189" i="32"/>
  <c r="J188" i="32"/>
  <c r="I188" i="32" s="1"/>
  <c r="I270" i="32"/>
  <c r="J242" i="32"/>
  <c r="I242" i="32" s="1"/>
  <c r="F243" i="32"/>
  <c r="J83" i="32"/>
  <c r="F84" i="32"/>
  <c r="I62" i="32"/>
  <c r="M29" i="32"/>
  <c r="P29" i="32" s="1"/>
  <c r="R29" i="32" s="1"/>
  <c r="F169" i="32"/>
  <c r="J168" i="32"/>
  <c r="I168" i="32" s="1"/>
  <c r="J220" i="32"/>
  <c r="I220" i="32" s="1"/>
  <c r="F221" i="32"/>
  <c r="J138" i="32"/>
  <c r="F139" i="32"/>
  <c r="I82" i="32"/>
  <c r="J47" i="32"/>
  <c r="I47" i="32" s="1"/>
  <c r="F48" i="32"/>
  <c r="J173" i="35" l="1"/>
  <c r="I173" i="35" s="1"/>
  <c r="F174" i="35"/>
  <c r="F21" i="35"/>
  <c r="J20" i="35"/>
  <c r="I20" i="35" s="1"/>
  <c r="I19" i="35"/>
  <c r="M10" i="35"/>
  <c r="O10" i="35" s="1"/>
  <c r="J43" i="35"/>
  <c r="F44" i="35"/>
  <c r="J226" i="35"/>
  <c r="F227" i="35"/>
  <c r="M25" i="35"/>
  <c r="O25" i="35" s="1"/>
  <c r="I42" i="35"/>
  <c r="J194" i="35"/>
  <c r="I194" i="35" s="1"/>
  <c r="F195" i="35"/>
  <c r="F249" i="35"/>
  <c r="J248" i="35"/>
  <c r="F298" i="35"/>
  <c r="J297" i="35"/>
  <c r="I297" i="35" s="1"/>
  <c r="F70" i="35"/>
  <c r="J69" i="35"/>
  <c r="I69" i="35" s="1"/>
  <c r="I143" i="35"/>
  <c r="M39" i="35"/>
  <c r="O39" i="35" s="1"/>
  <c r="J144" i="35"/>
  <c r="F145" i="35"/>
  <c r="F277" i="35"/>
  <c r="J276" i="35"/>
  <c r="I276" i="35" s="1"/>
  <c r="I88" i="35"/>
  <c r="M11" i="35"/>
  <c r="O11" i="35" s="1"/>
  <c r="I123" i="35"/>
  <c r="F90" i="35"/>
  <c r="J90" i="35" s="1"/>
  <c r="J89" i="35"/>
  <c r="I89" i="35" s="1"/>
  <c r="F125" i="35"/>
  <c r="J124" i="35"/>
  <c r="I124" i="35" s="1"/>
  <c r="F42" i="33"/>
  <c r="J41" i="33"/>
  <c r="I41" i="33" s="1"/>
  <c r="F88" i="33"/>
  <c r="J87" i="33"/>
  <c r="I87" i="33" s="1"/>
  <c r="F171" i="34"/>
  <c r="J170" i="34"/>
  <c r="I170" i="34" s="1"/>
  <c r="I140" i="34"/>
  <c r="M12" i="34"/>
  <c r="P12" i="34" s="1"/>
  <c r="R12" i="34" s="1"/>
  <c r="F223" i="34"/>
  <c r="J222" i="34"/>
  <c r="I222" i="34" s="1"/>
  <c r="F119" i="34"/>
  <c r="J118" i="34"/>
  <c r="I118" i="34" s="1"/>
  <c r="F88" i="34"/>
  <c r="J87" i="34"/>
  <c r="J17" i="34"/>
  <c r="F18" i="34"/>
  <c r="F67" i="34"/>
  <c r="J66" i="34"/>
  <c r="I66" i="34" s="1"/>
  <c r="I49" i="34"/>
  <c r="I50" i="34" s="1"/>
  <c r="J50" i="34"/>
  <c r="F249" i="34"/>
  <c r="J248" i="34"/>
  <c r="I248" i="34" s="1"/>
  <c r="F294" i="34"/>
  <c r="J293" i="34"/>
  <c r="I293" i="34" s="1"/>
  <c r="I65" i="34"/>
  <c r="F190" i="34"/>
  <c r="J189" i="34"/>
  <c r="F142" i="34"/>
  <c r="J141" i="34"/>
  <c r="I141" i="34" s="1"/>
  <c r="F277" i="34"/>
  <c r="J276" i="34"/>
  <c r="I276" i="34" s="1"/>
  <c r="F297" i="33"/>
  <c r="J296" i="33"/>
  <c r="I296" i="33" s="1"/>
  <c r="F20" i="33"/>
  <c r="J19" i="33"/>
  <c r="J224" i="33"/>
  <c r="I224" i="33" s="1"/>
  <c r="F225" i="33"/>
  <c r="J143" i="33"/>
  <c r="F144" i="33"/>
  <c r="F193" i="33"/>
  <c r="J192" i="33"/>
  <c r="I192" i="33" s="1"/>
  <c r="I18" i="33"/>
  <c r="F278" i="33"/>
  <c r="J277" i="33"/>
  <c r="I277" i="33" s="1"/>
  <c r="J246" i="33"/>
  <c r="I246" i="33" s="1"/>
  <c r="F247" i="33"/>
  <c r="F172" i="33"/>
  <c r="J171" i="33"/>
  <c r="J69" i="33"/>
  <c r="I69" i="33" s="1"/>
  <c r="F70" i="33"/>
  <c r="F120" i="33"/>
  <c r="J119" i="33"/>
  <c r="I119" i="33" s="1"/>
  <c r="J48" i="32"/>
  <c r="F49" i="32"/>
  <c r="J139" i="32"/>
  <c r="I139" i="32" s="1"/>
  <c r="F140" i="32"/>
  <c r="F85" i="32"/>
  <c r="J84" i="32"/>
  <c r="F65" i="32"/>
  <c r="J64" i="32"/>
  <c r="F18" i="32"/>
  <c r="J17" i="32"/>
  <c r="F190" i="32"/>
  <c r="J189" i="32"/>
  <c r="F293" i="32"/>
  <c r="J292" i="32"/>
  <c r="I63" i="32"/>
  <c r="I16" i="32"/>
  <c r="F222" i="32"/>
  <c r="J221" i="32"/>
  <c r="I221" i="32" s="1"/>
  <c r="J243" i="32"/>
  <c r="I243" i="32" s="1"/>
  <c r="F244" i="32"/>
  <c r="J272" i="32"/>
  <c r="I272" i="32" s="1"/>
  <c r="F273" i="32"/>
  <c r="J169" i="32"/>
  <c r="I169" i="32" s="1"/>
  <c r="F170" i="32"/>
  <c r="J117" i="32"/>
  <c r="F118" i="32"/>
  <c r="J174" i="35" l="1"/>
  <c r="I174" i="35" s="1"/>
  <c r="F175" i="35"/>
  <c r="J21" i="35"/>
  <c r="I21" i="35" s="1"/>
  <c r="F22" i="35"/>
  <c r="J70" i="35"/>
  <c r="I70" i="35" s="1"/>
  <c r="F71" i="35"/>
  <c r="J277" i="35"/>
  <c r="I277" i="35" s="1"/>
  <c r="F278" i="35"/>
  <c r="F299" i="35"/>
  <c r="J298" i="35"/>
  <c r="I298" i="35" s="1"/>
  <c r="J145" i="35"/>
  <c r="I145" i="35" s="1"/>
  <c r="F146" i="35"/>
  <c r="I248" i="35"/>
  <c r="M16" i="35"/>
  <c r="O16" i="35" s="1"/>
  <c r="F228" i="35"/>
  <c r="J227" i="35"/>
  <c r="I227" i="35" s="1"/>
  <c r="I144" i="35"/>
  <c r="J249" i="35"/>
  <c r="I249" i="35" s="1"/>
  <c r="F250" i="35"/>
  <c r="I226" i="35"/>
  <c r="M36" i="35"/>
  <c r="O36" i="35" s="1"/>
  <c r="I90" i="35"/>
  <c r="I91" i="35" s="1"/>
  <c r="J91" i="35"/>
  <c r="J125" i="35"/>
  <c r="I125" i="35" s="1"/>
  <c r="F126" i="35"/>
  <c r="J195" i="35"/>
  <c r="I195" i="35" s="1"/>
  <c r="F196" i="35"/>
  <c r="F45" i="35"/>
  <c r="J44" i="35"/>
  <c r="I44" i="35" s="1"/>
  <c r="M17" i="35"/>
  <c r="O17" i="35" s="1"/>
  <c r="I43" i="35"/>
  <c r="F89" i="33"/>
  <c r="J88" i="33"/>
  <c r="J42" i="33"/>
  <c r="I42" i="33" s="1"/>
  <c r="F43" i="33"/>
  <c r="J171" i="34"/>
  <c r="I171" i="34" s="1"/>
  <c r="F172" i="34"/>
  <c r="J277" i="34"/>
  <c r="I277" i="34" s="1"/>
  <c r="F278" i="34"/>
  <c r="J190" i="34"/>
  <c r="I190" i="34" s="1"/>
  <c r="F191" i="34"/>
  <c r="F295" i="34"/>
  <c r="J294" i="34"/>
  <c r="I294" i="34" s="1"/>
  <c r="I189" i="34"/>
  <c r="M31" i="34"/>
  <c r="P31" i="34" s="1"/>
  <c r="R31" i="34" s="1"/>
  <c r="M16" i="34"/>
  <c r="P16" i="34" s="1"/>
  <c r="R16" i="34" s="1"/>
  <c r="I17" i="34"/>
  <c r="F120" i="34"/>
  <c r="J119" i="34"/>
  <c r="I119" i="34" s="1"/>
  <c r="J142" i="34"/>
  <c r="F143" i="34"/>
  <c r="F250" i="34"/>
  <c r="J249" i="34"/>
  <c r="I249" i="34" s="1"/>
  <c r="J18" i="34"/>
  <c r="F19" i="34"/>
  <c r="J67" i="34"/>
  <c r="I67" i="34" s="1"/>
  <c r="F68" i="34"/>
  <c r="F89" i="34"/>
  <c r="J89" i="34" s="1"/>
  <c r="J88" i="34"/>
  <c r="I88" i="34" s="1"/>
  <c r="F224" i="34"/>
  <c r="J223" i="34"/>
  <c r="I223" i="34" s="1"/>
  <c r="I87" i="34"/>
  <c r="F279" i="33"/>
  <c r="J278" i="33"/>
  <c r="I278" i="33" s="1"/>
  <c r="J193" i="33"/>
  <c r="I193" i="33" s="1"/>
  <c r="F194" i="33"/>
  <c r="F298" i="33"/>
  <c r="J297" i="33"/>
  <c r="I297" i="33" s="1"/>
  <c r="J70" i="33"/>
  <c r="I70" i="33" s="1"/>
  <c r="F71" i="33"/>
  <c r="J225" i="33"/>
  <c r="I225" i="33" s="1"/>
  <c r="F226" i="33"/>
  <c r="J120" i="33"/>
  <c r="I120" i="33" s="1"/>
  <c r="F121" i="33"/>
  <c r="J172" i="33"/>
  <c r="I172" i="33" s="1"/>
  <c r="F173" i="33"/>
  <c r="I143" i="33"/>
  <c r="M39" i="33"/>
  <c r="O39" i="33" s="1"/>
  <c r="F21" i="33"/>
  <c r="J20" i="33"/>
  <c r="I171" i="33"/>
  <c r="M31" i="33"/>
  <c r="O31" i="33" s="1"/>
  <c r="J247" i="33"/>
  <c r="F248" i="33"/>
  <c r="J144" i="33"/>
  <c r="F145" i="33"/>
  <c r="I19" i="33"/>
  <c r="M10" i="33"/>
  <c r="O10" i="33" s="1"/>
  <c r="J170" i="32"/>
  <c r="F171" i="32"/>
  <c r="J49" i="32"/>
  <c r="I49" i="32" s="1"/>
  <c r="F50" i="32"/>
  <c r="J50" i="32" s="1"/>
  <c r="J222" i="32"/>
  <c r="F223" i="32"/>
  <c r="J190" i="32"/>
  <c r="I190" i="32" s="1"/>
  <c r="F191" i="32"/>
  <c r="J293" i="32"/>
  <c r="I293" i="32" s="1"/>
  <c r="F294" i="32"/>
  <c r="J18" i="32"/>
  <c r="F19" i="32"/>
  <c r="J85" i="32"/>
  <c r="I85" i="32" s="1"/>
  <c r="F86" i="32"/>
  <c r="F245" i="32"/>
  <c r="J244" i="32"/>
  <c r="I244" i="32" s="1"/>
  <c r="I84" i="32"/>
  <c r="J65" i="32"/>
  <c r="F66" i="32"/>
  <c r="J118" i="32"/>
  <c r="I118" i="32" s="1"/>
  <c r="F119" i="32"/>
  <c r="J273" i="32"/>
  <c r="F274" i="32"/>
  <c r="M30" i="32"/>
  <c r="P30" i="32" s="1"/>
  <c r="R30" i="32" s="1"/>
  <c r="I64" i="32"/>
  <c r="J140" i="32"/>
  <c r="F141" i="32"/>
  <c r="F176" i="35" l="1"/>
  <c r="J175" i="35"/>
  <c r="F23" i="35"/>
  <c r="J22" i="35"/>
  <c r="I22" i="35" s="1"/>
  <c r="F300" i="35"/>
  <c r="J299" i="35"/>
  <c r="I299" i="35" s="1"/>
  <c r="J278" i="35"/>
  <c r="I278" i="35" s="1"/>
  <c r="F279" i="35"/>
  <c r="F46" i="35"/>
  <c r="J45" i="35"/>
  <c r="I45" i="35" s="1"/>
  <c r="F229" i="35"/>
  <c r="J228" i="35"/>
  <c r="I228" i="35" s="1"/>
  <c r="F197" i="35"/>
  <c r="J196" i="35"/>
  <c r="I196" i="35" s="1"/>
  <c r="F251" i="35"/>
  <c r="J250" i="35"/>
  <c r="I250" i="35" s="1"/>
  <c r="J146" i="35"/>
  <c r="F147" i="35"/>
  <c r="F72" i="35"/>
  <c r="J72" i="35" s="1"/>
  <c r="J71" i="35"/>
  <c r="F127" i="35"/>
  <c r="J127" i="35" s="1"/>
  <c r="J126" i="35"/>
  <c r="J43" i="33"/>
  <c r="I43" i="33" s="1"/>
  <c r="F44" i="33"/>
  <c r="I88" i="33"/>
  <c r="F90" i="33"/>
  <c r="J90" i="33" s="1"/>
  <c r="I90" i="33" s="1"/>
  <c r="J89" i="33"/>
  <c r="I89" i="33" s="1"/>
  <c r="J172" i="34"/>
  <c r="F173" i="34"/>
  <c r="J68" i="34"/>
  <c r="I68" i="34" s="1"/>
  <c r="F69" i="34"/>
  <c r="J143" i="34"/>
  <c r="F144" i="34"/>
  <c r="J191" i="34"/>
  <c r="I191" i="34" s="1"/>
  <c r="F192" i="34"/>
  <c r="I89" i="34"/>
  <c r="I90" i="34" s="1"/>
  <c r="J90" i="34"/>
  <c r="M26" i="34"/>
  <c r="P26" i="34" s="1"/>
  <c r="R26" i="34" s="1"/>
  <c r="I18" i="34"/>
  <c r="J250" i="34"/>
  <c r="F251" i="34"/>
  <c r="J120" i="34"/>
  <c r="F121" i="34"/>
  <c r="J295" i="34"/>
  <c r="I295" i="34" s="1"/>
  <c r="F296" i="34"/>
  <c r="J19" i="34"/>
  <c r="F20" i="34"/>
  <c r="F279" i="34"/>
  <c r="J279" i="34" s="1"/>
  <c r="J278" i="34"/>
  <c r="J224" i="34"/>
  <c r="I224" i="34" s="1"/>
  <c r="F225" i="34"/>
  <c r="I142" i="34"/>
  <c r="M39" i="34"/>
  <c r="P39" i="34" s="1"/>
  <c r="R39" i="34" s="1"/>
  <c r="J248" i="33"/>
  <c r="F249" i="33"/>
  <c r="I20" i="33"/>
  <c r="M11" i="33"/>
  <c r="O11" i="33" s="1"/>
  <c r="J71" i="33"/>
  <c r="F72" i="33"/>
  <c r="J72" i="33" s="1"/>
  <c r="J194" i="33"/>
  <c r="I194" i="33" s="1"/>
  <c r="F195" i="33"/>
  <c r="I144" i="33"/>
  <c r="J298" i="33"/>
  <c r="I298" i="33" s="1"/>
  <c r="F299" i="33"/>
  <c r="F280" i="33"/>
  <c r="J280" i="33" s="1"/>
  <c r="J279" i="33"/>
  <c r="F146" i="33"/>
  <c r="J145" i="33"/>
  <c r="I145" i="33" s="1"/>
  <c r="J121" i="33"/>
  <c r="F122" i="33"/>
  <c r="F227" i="33"/>
  <c r="J226" i="33"/>
  <c r="I226" i="33" s="1"/>
  <c r="F22" i="33"/>
  <c r="J21" i="33"/>
  <c r="J173" i="33"/>
  <c r="F174" i="33"/>
  <c r="F120" i="32"/>
  <c r="J119" i="32"/>
  <c r="I119" i="32" s="1"/>
  <c r="J86" i="32"/>
  <c r="I86" i="32" s="1"/>
  <c r="F87" i="32"/>
  <c r="F295" i="32"/>
  <c r="J294" i="32"/>
  <c r="I294" i="32" s="1"/>
  <c r="F224" i="32"/>
  <c r="J223" i="32"/>
  <c r="I223" i="32" s="1"/>
  <c r="J171" i="32"/>
  <c r="F172" i="32"/>
  <c r="I140" i="32"/>
  <c r="F246" i="32"/>
  <c r="J245" i="32"/>
  <c r="I245" i="32" s="1"/>
  <c r="I18" i="32"/>
  <c r="F142" i="32"/>
  <c r="J141" i="32"/>
  <c r="M13" i="32" s="1"/>
  <c r="J274" i="32"/>
  <c r="I274" i="32" s="1"/>
  <c r="F275" i="32"/>
  <c r="F67" i="32"/>
  <c r="J66" i="32"/>
  <c r="J19" i="32"/>
  <c r="F20" i="32"/>
  <c r="J191" i="32"/>
  <c r="I191" i="32" s="1"/>
  <c r="F192" i="32"/>
  <c r="I50" i="32"/>
  <c r="I51" i="32" s="1"/>
  <c r="J51" i="32"/>
  <c r="I175" i="35" l="1"/>
  <c r="J176" i="35"/>
  <c r="I176" i="35" s="1"/>
  <c r="F177" i="35"/>
  <c r="J177" i="35" s="1"/>
  <c r="I177" i="35" s="1"/>
  <c r="I178" i="35" s="1"/>
  <c r="J23" i="35"/>
  <c r="I23" i="35" s="1"/>
  <c r="F24" i="35"/>
  <c r="I127" i="35"/>
  <c r="I128" i="35" s="1"/>
  <c r="J128" i="35"/>
  <c r="F148" i="35"/>
  <c r="J147" i="35"/>
  <c r="F230" i="35"/>
  <c r="J229" i="35"/>
  <c r="I229" i="35" s="1"/>
  <c r="I146" i="35"/>
  <c r="F47" i="35"/>
  <c r="J46" i="35"/>
  <c r="I46" i="35" s="1"/>
  <c r="F252" i="35"/>
  <c r="J251" i="35"/>
  <c r="J279" i="35"/>
  <c r="F280" i="35"/>
  <c r="J280" i="35" s="1"/>
  <c r="I72" i="35"/>
  <c r="I73" i="35" s="1"/>
  <c r="J73" i="35"/>
  <c r="F198" i="35"/>
  <c r="J197" i="35"/>
  <c r="I197" i="35" s="1"/>
  <c r="J300" i="35"/>
  <c r="I300" i="35" s="1"/>
  <c r="F301" i="35"/>
  <c r="I91" i="33"/>
  <c r="J91" i="33"/>
  <c r="F45" i="33"/>
  <c r="J44" i="33"/>
  <c r="I44" i="33" s="1"/>
  <c r="I172" i="34"/>
  <c r="M25" i="34"/>
  <c r="P25" i="34" s="1"/>
  <c r="R25" i="34" s="1"/>
  <c r="J173" i="34"/>
  <c r="I173" i="34" s="1"/>
  <c r="F174" i="34"/>
  <c r="I279" i="34"/>
  <c r="I280" i="34" s="1"/>
  <c r="J280" i="34"/>
  <c r="I120" i="34"/>
  <c r="F70" i="34"/>
  <c r="J69" i="34"/>
  <c r="I69" i="34" s="1"/>
  <c r="J296" i="34"/>
  <c r="I296" i="34" s="1"/>
  <c r="F297" i="34"/>
  <c r="J121" i="34"/>
  <c r="F122" i="34"/>
  <c r="I143" i="34"/>
  <c r="I19" i="34"/>
  <c r="M10" i="34"/>
  <c r="P10" i="34" s="1"/>
  <c r="R10" i="34" s="1"/>
  <c r="I250" i="34"/>
  <c r="M24" i="34"/>
  <c r="P24" i="34" s="1"/>
  <c r="R24" i="34" s="1"/>
  <c r="F145" i="34"/>
  <c r="J144" i="34"/>
  <c r="I144" i="34" s="1"/>
  <c r="J225" i="34"/>
  <c r="I225" i="34" s="1"/>
  <c r="F226" i="34"/>
  <c r="F21" i="34"/>
  <c r="J20" i="34"/>
  <c r="J251" i="34"/>
  <c r="F252" i="34"/>
  <c r="F193" i="34"/>
  <c r="J192" i="34"/>
  <c r="I192" i="34" s="1"/>
  <c r="F175" i="33"/>
  <c r="J174" i="33"/>
  <c r="I174" i="33" s="1"/>
  <c r="I21" i="33"/>
  <c r="M17" i="33"/>
  <c r="O17" i="33" s="1"/>
  <c r="F123" i="33"/>
  <c r="J122" i="33"/>
  <c r="I72" i="33"/>
  <c r="I73" i="33" s="1"/>
  <c r="J73" i="33"/>
  <c r="F250" i="33"/>
  <c r="J249" i="33"/>
  <c r="I249" i="33" s="1"/>
  <c r="F228" i="33"/>
  <c r="J227" i="33"/>
  <c r="I227" i="33" s="1"/>
  <c r="F147" i="33"/>
  <c r="J146" i="33"/>
  <c r="J299" i="33"/>
  <c r="I299" i="33" s="1"/>
  <c r="F300" i="33"/>
  <c r="F196" i="33"/>
  <c r="J195" i="33"/>
  <c r="I195" i="33" s="1"/>
  <c r="I173" i="33"/>
  <c r="M25" i="33"/>
  <c r="O25" i="33" s="1"/>
  <c r="F23" i="33"/>
  <c r="J22" i="33"/>
  <c r="I121" i="33"/>
  <c r="M36" i="33"/>
  <c r="O36" i="33" s="1"/>
  <c r="I280" i="33"/>
  <c r="I281" i="33" s="1"/>
  <c r="J281" i="33"/>
  <c r="I248" i="33"/>
  <c r="M16" i="33"/>
  <c r="O16" i="33" s="1"/>
  <c r="F193" i="32"/>
  <c r="J192" i="32"/>
  <c r="I192" i="32" s="1"/>
  <c r="I66" i="32"/>
  <c r="I141" i="32"/>
  <c r="P13" i="32"/>
  <c r="R13" i="32" s="1"/>
  <c r="F173" i="32"/>
  <c r="J172" i="32"/>
  <c r="I172" i="32" s="1"/>
  <c r="I19" i="32"/>
  <c r="J224" i="32"/>
  <c r="I224" i="32" s="1"/>
  <c r="F225" i="32"/>
  <c r="J20" i="32"/>
  <c r="F21" i="32"/>
  <c r="J275" i="32"/>
  <c r="I275" i="32" s="1"/>
  <c r="F276" i="32"/>
  <c r="F68" i="32"/>
  <c r="J67" i="32"/>
  <c r="I67" i="32" s="1"/>
  <c r="F143" i="32"/>
  <c r="J142" i="32"/>
  <c r="I142" i="32" s="1"/>
  <c r="J246" i="32"/>
  <c r="I246" i="32" s="1"/>
  <c r="F247" i="32"/>
  <c r="I171" i="32"/>
  <c r="M32" i="32"/>
  <c r="P32" i="32" s="1"/>
  <c r="R32" i="32" s="1"/>
  <c r="J295" i="32"/>
  <c r="I295" i="32" s="1"/>
  <c r="F296" i="32"/>
  <c r="F121" i="32"/>
  <c r="J120" i="32"/>
  <c r="I120" i="32" s="1"/>
  <c r="F88" i="32"/>
  <c r="J87" i="32"/>
  <c r="I87" i="32" s="1"/>
  <c r="J178" i="35" l="1"/>
  <c r="F25" i="35"/>
  <c r="J24" i="35"/>
  <c r="I24" i="35" s="1"/>
  <c r="I280" i="35"/>
  <c r="I281" i="35" s="1"/>
  <c r="J281" i="35"/>
  <c r="I251" i="35"/>
  <c r="M24" i="35"/>
  <c r="O24" i="35" s="1"/>
  <c r="F199" i="35"/>
  <c r="J198" i="35"/>
  <c r="F253" i="35"/>
  <c r="J252" i="35"/>
  <c r="J230" i="35"/>
  <c r="I230" i="35" s="1"/>
  <c r="F231" i="35"/>
  <c r="I147" i="35"/>
  <c r="M18" i="35"/>
  <c r="O18" i="35" s="1"/>
  <c r="F48" i="35"/>
  <c r="J47" i="35"/>
  <c r="F149" i="35"/>
  <c r="J148" i="35"/>
  <c r="F302" i="35"/>
  <c r="J301" i="35"/>
  <c r="F46" i="33"/>
  <c r="J45" i="33"/>
  <c r="I45" i="33" s="1"/>
  <c r="F175" i="34"/>
  <c r="J174" i="34"/>
  <c r="I174" i="34" s="1"/>
  <c r="I251" i="34"/>
  <c r="M21" i="34"/>
  <c r="P21" i="34" s="1"/>
  <c r="R21" i="34" s="1"/>
  <c r="F146" i="34"/>
  <c r="J145" i="34"/>
  <c r="F194" i="34"/>
  <c r="J193" i="34"/>
  <c r="I193" i="34" s="1"/>
  <c r="I121" i="34"/>
  <c r="J70" i="34"/>
  <c r="F71" i="34"/>
  <c r="J71" i="34" s="1"/>
  <c r="F227" i="34"/>
  <c r="J226" i="34"/>
  <c r="I226" i="34" s="1"/>
  <c r="F123" i="34"/>
  <c r="J122" i="34"/>
  <c r="F22" i="34"/>
  <c r="J21" i="34"/>
  <c r="F253" i="34"/>
  <c r="J252" i="34"/>
  <c r="I20" i="34"/>
  <c r="M11" i="34"/>
  <c r="P11" i="34" s="1"/>
  <c r="R11" i="34" s="1"/>
  <c r="F298" i="34"/>
  <c r="J297" i="34"/>
  <c r="I297" i="34" s="1"/>
  <c r="M36" i="34"/>
  <c r="P36" i="34" s="1"/>
  <c r="R36" i="34" s="1"/>
  <c r="F301" i="33"/>
  <c r="J300" i="33"/>
  <c r="I300" i="33" s="1"/>
  <c r="I122" i="33"/>
  <c r="F24" i="33"/>
  <c r="J23" i="33"/>
  <c r="F197" i="33"/>
  <c r="J196" i="33"/>
  <c r="I196" i="33" s="1"/>
  <c r="J147" i="33"/>
  <c r="I147" i="33" s="1"/>
  <c r="F148" i="33"/>
  <c r="I22" i="33"/>
  <c r="I146" i="33"/>
  <c r="J228" i="33"/>
  <c r="I228" i="33" s="1"/>
  <c r="F229" i="33"/>
  <c r="F251" i="33"/>
  <c r="J250" i="33"/>
  <c r="I250" i="33" s="1"/>
  <c r="F124" i="33"/>
  <c r="J123" i="33"/>
  <c r="F176" i="33"/>
  <c r="J175" i="33"/>
  <c r="F248" i="32"/>
  <c r="J247" i="32"/>
  <c r="J21" i="32"/>
  <c r="F22" i="32"/>
  <c r="J121" i="32"/>
  <c r="F122" i="32"/>
  <c r="J143" i="32"/>
  <c r="F144" i="32"/>
  <c r="F174" i="32"/>
  <c r="J173" i="32"/>
  <c r="F89" i="32"/>
  <c r="J88" i="32"/>
  <c r="J68" i="32"/>
  <c r="I68" i="32" s="1"/>
  <c r="F69" i="32"/>
  <c r="I20" i="32"/>
  <c r="M11" i="32"/>
  <c r="P11" i="32" s="1"/>
  <c r="R11" i="32" s="1"/>
  <c r="F194" i="32"/>
  <c r="J193" i="32"/>
  <c r="I193" i="32" s="1"/>
  <c r="J296" i="32"/>
  <c r="I296" i="32" s="1"/>
  <c r="F297" i="32"/>
  <c r="F277" i="32"/>
  <c r="J276" i="32"/>
  <c r="I276" i="32" s="1"/>
  <c r="J225" i="32"/>
  <c r="I225" i="32" s="1"/>
  <c r="F226" i="32"/>
  <c r="M18" i="33" l="1"/>
  <c r="O18" i="33" s="1"/>
  <c r="F26" i="35"/>
  <c r="J25" i="35"/>
  <c r="I148" i="35"/>
  <c r="M14" i="35"/>
  <c r="O14" i="35" s="1"/>
  <c r="I252" i="35"/>
  <c r="M21" i="35"/>
  <c r="O21" i="35" s="1"/>
  <c r="J149" i="35"/>
  <c r="F150" i="35"/>
  <c r="J253" i="35"/>
  <c r="F254" i="35"/>
  <c r="F49" i="35"/>
  <c r="J49" i="35" s="1"/>
  <c r="J48" i="35"/>
  <c r="I48" i="35" s="1"/>
  <c r="F200" i="35"/>
  <c r="J199" i="35"/>
  <c r="I199" i="35" s="1"/>
  <c r="F232" i="35"/>
  <c r="J232" i="35" s="1"/>
  <c r="J231" i="35"/>
  <c r="J302" i="35"/>
  <c r="I302" i="35" s="1"/>
  <c r="F303" i="35"/>
  <c r="J46" i="33"/>
  <c r="I46" i="33" s="1"/>
  <c r="F47" i="33"/>
  <c r="J175" i="34"/>
  <c r="F176" i="34"/>
  <c r="J176" i="34" s="1"/>
  <c r="I176" i="34" s="1"/>
  <c r="F254" i="34"/>
  <c r="J253" i="34"/>
  <c r="I252" i="34"/>
  <c r="M9" i="34"/>
  <c r="I122" i="34"/>
  <c r="J194" i="34"/>
  <c r="I194" i="34" s="1"/>
  <c r="F195" i="34"/>
  <c r="F23" i="34"/>
  <c r="J22" i="34"/>
  <c r="F228" i="34"/>
  <c r="J227" i="34"/>
  <c r="I227" i="34" s="1"/>
  <c r="I71" i="34"/>
  <c r="I72" i="34" s="1"/>
  <c r="J72" i="34"/>
  <c r="I21" i="34"/>
  <c r="M17" i="34"/>
  <c r="P17" i="34" s="1"/>
  <c r="R17" i="34" s="1"/>
  <c r="J146" i="34"/>
  <c r="I146" i="34" s="1"/>
  <c r="F147" i="34"/>
  <c r="F299" i="34"/>
  <c r="J298" i="34"/>
  <c r="I298" i="34" s="1"/>
  <c r="F124" i="34"/>
  <c r="J123" i="34"/>
  <c r="I123" i="34" s="1"/>
  <c r="I145" i="34"/>
  <c r="I123" i="33"/>
  <c r="J229" i="33"/>
  <c r="I229" i="33" s="1"/>
  <c r="F230" i="33"/>
  <c r="J148" i="33"/>
  <c r="I148" i="33" s="1"/>
  <c r="F149" i="33"/>
  <c r="I23" i="33"/>
  <c r="J176" i="33"/>
  <c r="I176" i="33" s="1"/>
  <c r="F177" i="33"/>
  <c r="J177" i="33" s="1"/>
  <c r="J251" i="33"/>
  <c r="F252" i="33"/>
  <c r="J197" i="33"/>
  <c r="I197" i="33" s="1"/>
  <c r="F198" i="33"/>
  <c r="I175" i="33"/>
  <c r="J124" i="33"/>
  <c r="I124" i="33" s="1"/>
  <c r="F125" i="33"/>
  <c r="F25" i="33"/>
  <c r="J24" i="33"/>
  <c r="J301" i="33"/>
  <c r="F302" i="33"/>
  <c r="J277" i="32"/>
  <c r="I277" i="32" s="1"/>
  <c r="F278" i="32"/>
  <c r="J69" i="32"/>
  <c r="I69" i="32" s="1"/>
  <c r="F70" i="32"/>
  <c r="I173" i="32"/>
  <c r="M26" i="32"/>
  <c r="P26" i="32" s="1"/>
  <c r="R26" i="32" s="1"/>
  <c r="J122" i="32"/>
  <c r="F123" i="32"/>
  <c r="J89" i="32"/>
  <c r="I89" i="32" s="1"/>
  <c r="F90" i="32"/>
  <c r="J90" i="32" s="1"/>
  <c r="I143" i="32"/>
  <c r="M40" i="32"/>
  <c r="P40" i="32" s="1"/>
  <c r="R40" i="32" s="1"/>
  <c r="I21" i="32"/>
  <c r="M12" i="32"/>
  <c r="P12" i="32" s="1"/>
  <c r="R12" i="32" s="1"/>
  <c r="F227" i="32"/>
  <c r="J226" i="32"/>
  <c r="I226" i="32" s="1"/>
  <c r="J297" i="32"/>
  <c r="I297" i="32" s="1"/>
  <c r="F298" i="32"/>
  <c r="J194" i="32"/>
  <c r="I194" i="32" s="1"/>
  <c r="F195" i="32"/>
  <c r="J174" i="32"/>
  <c r="I174" i="32" s="1"/>
  <c r="F175" i="32"/>
  <c r="I121" i="32"/>
  <c r="F249" i="32"/>
  <c r="J248" i="32"/>
  <c r="I88" i="32"/>
  <c r="J144" i="32"/>
  <c r="F145" i="32"/>
  <c r="J22" i="32"/>
  <c r="F23" i="32"/>
  <c r="M37" i="32" l="1"/>
  <c r="P37" i="32" s="1"/>
  <c r="R37" i="32" s="1"/>
  <c r="J26" i="35"/>
  <c r="I26" i="35" s="1"/>
  <c r="F27" i="35"/>
  <c r="J27" i="35" s="1"/>
  <c r="I27" i="35" s="1"/>
  <c r="I28" i="35" s="1"/>
  <c r="F255" i="35"/>
  <c r="J254" i="35"/>
  <c r="I253" i="35"/>
  <c r="M9" i="35"/>
  <c r="F151" i="35"/>
  <c r="J151" i="35" s="1"/>
  <c r="J150" i="35"/>
  <c r="J303" i="35"/>
  <c r="I303" i="35" s="1"/>
  <c r="F304" i="35"/>
  <c r="J304" i="35" s="1"/>
  <c r="I149" i="35"/>
  <c r="M15" i="35"/>
  <c r="O15" i="35" s="1"/>
  <c r="F201" i="35"/>
  <c r="J201" i="35" s="1"/>
  <c r="J200" i="35"/>
  <c r="I232" i="35"/>
  <c r="I233" i="35" s="1"/>
  <c r="J233" i="35"/>
  <c r="I49" i="35"/>
  <c r="I50" i="35" s="1"/>
  <c r="M26" i="35"/>
  <c r="O26" i="35" s="1"/>
  <c r="J50" i="35"/>
  <c r="J47" i="33"/>
  <c r="F48" i="33"/>
  <c r="I175" i="34"/>
  <c r="I177" i="34" s="1"/>
  <c r="J177" i="34"/>
  <c r="J147" i="34"/>
  <c r="I147" i="34" s="1"/>
  <c r="F148" i="34"/>
  <c r="I22" i="34"/>
  <c r="M18" i="34"/>
  <c r="P18" i="34" s="1"/>
  <c r="R18" i="34" s="1"/>
  <c r="I253" i="34"/>
  <c r="M13" i="34"/>
  <c r="P13" i="34" s="1"/>
  <c r="R13" i="34" s="1"/>
  <c r="J299" i="34"/>
  <c r="I299" i="34" s="1"/>
  <c r="F300" i="34"/>
  <c r="J228" i="34"/>
  <c r="I228" i="34" s="1"/>
  <c r="F229" i="34"/>
  <c r="J195" i="34"/>
  <c r="I195" i="34" s="1"/>
  <c r="F196" i="34"/>
  <c r="P9" i="34"/>
  <c r="J124" i="34"/>
  <c r="I124" i="34" s="1"/>
  <c r="F125" i="34"/>
  <c r="F24" i="34"/>
  <c r="J23" i="34"/>
  <c r="J254" i="34"/>
  <c r="F255" i="34"/>
  <c r="I24" i="33"/>
  <c r="I177" i="33"/>
  <c r="I178" i="33" s="1"/>
  <c r="J178" i="33"/>
  <c r="F150" i="33"/>
  <c r="J149" i="33"/>
  <c r="I149" i="33" s="1"/>
  <c r="I251" i="33"/>
  <c r="M24" i="33"/>
  <c r="O24" i="33" s="1"/>
  <c r="F303" i="33"/>
  <c r="J302" i="33"/>
  <c r="I302" i="33" s="1"/>
  <c r="J125" i="33"/>
  <c r="I125" i="33" s="1"/>
  <c r="F126" i="33"/>
  <c r="F199" i="33"/>
  <c r="J198" i="33"/>
  <c r="J252" i="33"/>
  <c r="F253" i="33"/>
  <c r="F231" i="33"/>
  <c r="J230" i="33"/>
  <c r="I230" i="33" s="1"/>
  <c r="F26" i="33"/>
  <c r="J25" i="33"/>
  <c r="M14" i="33"/>
  <c r="O14" i="33" s="1"/>
  <c r="F250" i="32"/>
  <c r="J249" i="32"/>
  <c r="I249" i="32" s="1"/>
  <c r="F146" i="32"/>
  <c r="J145" i="32"/>
  <c r="I145" i="32" s="1"/>
  <c r="J175" i="32"/>
  <c r="F176" i="32"/>
  <c r="F299" i="32"/>
  <c r="J298" i="32"/>
  <c r="I298" i="32" s="1"/>
  <c r="I90" i="32"/>
  <c r="I91" i="32" s="1"/>
  <c r="J91" i="32"/>
  <c r="M27" i="32"/>
  <c r="P27" i="32" s="1"/>
  <c r="R27" i="32" s="1"/>
  <c r="J278" i="32"/>
  <c r="I278" i="32" s="1"/>
  <c r="F279" i="32"/>
  <c r="M18" i="32"/>
  <c r="P18" i="32" s="1"/>
  <c r="R18" i="32" s="1"/>
  <c r="I22" i="32"/>
  <c r="F228" i="32"/>
  <c r="J227" i="32"/>
  <c r="I227" i="32" s="1"/>
  <c r="I122" i="32"/>
  <c r="I144" i="32"/>
  <c r="I248" i="32"/>
  <c r="M17" i="32"/>
  <c r="P17" i="32" s="1"/>
  <c r="R17" i="32" s="1"/>
  <c r="J23" i="32"/>
  <c r="F24" i="32"/>
  <c r="J195" i="32"/>
  <c r="I195" i="32" s="1"/>
  <c r="F196" i="32"/>
  <c r="F124" i="32"/>
  <c r="J123" i="32"/>
  <c r="F71" i="32"/>
  <c r="J70" i="32"/>
  <c r="I70" i="32" s="1"/>
  <c r="J28" i="35" l="1"/>
  <c r="I151" i="35"/>
  <c r="I152" i="35" s="1"/>
  <c r="J152" i="35"/>
  <c r="O9" i="35"/>
  <c r="I201" i="35"/>
  <c r="I202" i="35" s="1"/>
  <c r="J202" i="35"/>
  <c r="M34" i="35"/>
  <c r="O34" i="35" s="1"/>
  <c r="I254" i="35"/>
  <c r="M13" i="35"/>
  <c r="O13" i="35" s="1"/>
  <c r="I200" i="35"/>
  <c r="I304" i="35"/>
  <c r="I305" i="35" s="1"/>
  <c r="J305" i="35"/>
  <c r="M20" i="35"/>
  <c r="O20" i="35" s="1"/>
  <c r="F256" i="35"/>
  <c r="J255" i="35"/>
  <c r="J48" i="33"/>
  <c r="F49" i="33"/>
  <c r="J49" i="33" s="1"/>
  <c r="I23" i="34"/>
  <c r="M14" i="34"/>
  <c r="J229" i="34"/>
  <c r="I229" i="34" s="1"/>
  <c r="F230" i="34"/>
  <c r="F149" i="34"/>
  <c r="J148" i="34"/>
  <c r="I148" i="34" s="1"/>
  <c r="I254" i="34"/>
  <c r="M23" i="34"/>
  <c r="P23" i="34" s="1"/>
  <c r="R23" i="34" s="1"/>
  <c r="F25" i="34"/>
  <c r="J24" i="34"/>
  <c r="R9" i="34"/>
  <c r="J255" i="34"/>
  <c r="F256" i="34"/>
  <c r="F126" i="34"/>
  <c r="J126" i="34" s="1"/>
  <c r="J125" i="34"/>
  <c r="F197" i="34"/>
  <c r="J196" i="34"/>
  <c r="I196" i="34" s="1"/>
  <c r="F301" i="34"/>
  <c r="J300" i="34"/>
  <c r="F254" i="33"/>
  <c r="J253" i="33"/>
  <c r="J126" i="33"/>
  <c r="F127" i="33"/>
  <c r="J127" i="33" s="1"/>
  <c r="J231" i="33"/>
  <c r="F232" i="33"/>
  <c r="J232" i="33" s="1"/>
  <c r="J199" i="33"/>
  <c r="I199" i="33" s="1"/>
  <c r="F200" i="33"/>
  <c r="F304" i="33"/>
  <c r="J304" i="33" s="1"/>
  <c r="J303" i="33"/>
  <c r="I303" i="33" s="1"/>
  <c r="J150" i="33"/>
  <c r="F151" i="33"/>
  <c r="J151" i="33" s="1"/>
  <c r="F27" i="33"/>
  <c r="J27" i="33" s="1"/>
  <c r="J26" i="33"/>
  <c r="I252" i="33"/>
  <c r="M21" i="33"/>
  <c r="O21" i="33" s="1"/>
  <c r="M15" i="33"/>
  <c r="O15" i="33" s="1"/>
  <c r="I123" i="32"/>
  <c r="J24" i="32"/>
  <c r="F25" i="32"/>
  <c r="F280" i="32"/>
  <c r="J280" i="32" s="1"/>
  <c r="J279" i="32"/>
  <c r="I175" i="32"/>
  <c r="J250" i="32"/>
  <c r="I250" i="32" s="1"/>
  <c r="F251" i="32"/>
  <c r="J71" i="32"/>
  <c r="F72" i="32"/>
  <c r="J72" i="32" s="1"/>
  <c r="F177" i="32"/>
  <c r="J177" i="32" s="1"/>
  <c r="J176" i="32"/>
  <c r="I176" i="32" s="1"/>
  <c r="F197" i="32"/>
  <c r="J196" i="32"/>
  <c r="I196" i="32" s="1"/>
  <c r="J299" i="32"/>
  <c r="I299" i="32" s="1"/>
  <c r="F300" i="32"/>
  <c r="F147" i="32"/>
  <c r="J146" i="32"/>
  <c r="F125" i="32"/>
  <c r="J124" i="32"/>
  <c r="I124" i="32" s="1"/>
  <c r="I23" i="32"/>
  <c r="J228" i="32"/>
  <c r="I228" i="32" s="1"/>
  <c r="F229" i="32"/>
  <c r="F257" i="35" l="1"/>
  <c r="J256" i="35"/>
  <c r="I255" i="35"/>
  <c r="M23" i="35"/>
  <c r="O23" i="35" s="1"/>
  <c r="I49" i="33"/>
  <c r="M26" i="33"/>
  <c r="O26" i="33" s="1"/>
  <c r="I48" i="33"/>
  <c r="J50" i="33"/>
  <c r="F257" i="34"/>
  <c r="J257" i="34" s="1"/>
  <c r="J256" i="34"/>
  <c r="I256" i="34" s="1"/>
  <c r="I24" i="34"/>
  <c r="M15" i="34"/>
  <c r="P15" i="34" s="1"/>
  <c r="R15" i="34" s="1"/>
  <c r="J197" i="34"/>
  <c r="F198" i="34"/>
  <c r="I255" i="34"/>
  <c r="M32" i="34"/>
  <c r="P32" i="34" s="1"/>
  <c r="R32" i="34" s="1"/>
  <c r="F26" i="34"/>
  <c r="J25" i="34"/>
  <c r="J149" i="34"/>
  <c r="F150" i="34"/>
  <c r="J150" i="34" s="1"/>
  <c r="P14" i="34"/>
  <c r="J301" i="34"/>
  <c r="I301" i="34" s="1"/>
  <c r="F302" i="34"/>
  <c r="I126" i="34"/>
  <c r="I127" i="34" s="1"/>
  <c r="J127" i="34"/>
  <c r="J230" i="34"/>
  <c r="F231" i="34"/>
  <c r="J231" i="34" s="1"/>
  <c r="I151" i="33"/>
  <c r="I152" i="33" s="1"/>
  <c r="J152" i="33"/>
  <c r="J200" i="33"/>
  <c r="F201" i="33"/>
  <c r="J201" i="33" s="1"/>
  <c r="I127" i="33"/>
  <c r="I128" i="33" s="1"/>
  <c r="J128" i="33"/>
  <c r="M20" i="33"/>
  <c r="O20" i="33" s="1"/>
  <c r="I27" i="33"/>
  <c r="J28" i="33"/>
  <c r="I304" i="33"/>
  <c r="I305" i="33" s="1"/>
  <c r="J305" i="33"/>
  <c r="F255" i="33"/>
  <c r="J254" i="33"/>
  <c r="I26" i="33"/>
  <c r="I232" i="33"/>
  <c r="I233" i="33" s="1"/>
  <c r="J233" i="33"/>
  <c r="I253" i="33"/>
  <c r="M9" i="33"/>
  <c r="I177" i="32"/>
  <c r="I178" i="32" s="1"/>
  <c r="J178" i="32"/>
  <c r="I280" i="32"/>
  <c r="I281" i="32" s="1"/>
  <c r="J281" i="32"/>
  <c r="J125" i="32"/>
  <c r="I125" i="32" s="1"/>
  <c r="F126" i="32"/>
  <c r="J300" i="32"/>
  <c r="I300" i="32" s="1"/>
  <c r="F301" i="32"/>
  <c r="J251" i="32"/>
  <c r="F252" i="32"/>
  <c r="J229" i="32"/>
  <c r="I229" i="32" s="1"/>
  <c r="F230" i="32"/>
  <c r="J147" i="32"/>
  <c r="F148" i="32"/>
  <c r="F198" i="32"/>
  <c r="J197" i="32"/>
  <c r="I197" i="32" s="1"/>
  <c r="I24" i="32"/>
  <c r="I146" i="32"/>
  <c r="I72" i="32"/>
  <c r="I73" i="32" s="1"/>
  <c r="J73" i="32"/>
  <c r="J25" i="32"/>
  <c r="F26" i="32"/>
  <c r="I28" i="33" l="1"/>
  <c r="I256" i="35"/>
  <c r="M32" i="35"/>
  <c r="O32" i="35" s="1"/>
  <c r="J257" i="35"/>
  <c r="F258" i="35"/>
  <c r="J258" i="35" s="1"/>
  <c r="I50" i="33"/>
  <c r="R14" i="34"/>
  <c r="I150" i="34"/>
  <c r="I151" i="34" s="1"/>
  <c r="J151" i="34"/>
  <c r="I231" i="34"/>
  <c r="I232" i="34" s="1"/>
  <c r="J232" i="34"/>
  <c r="J302" i="34"/>
  <c r="I302" i="34" s="1"/>
  <c r="F303" i="34"/>
  <c r="J303" i="34" s="1"/>
  <c r="F27" i="34"/>
  <c r="J27" i="34" s="1"/>
  <c r="J26" i="34"/>
  <c r="I257" i="34"/>
  <c r="I258" i="34" s="1"/>
  <c r="J258" i="34"/>
  <c r="F199" i="34"/>
  <c r="J198" i="34"/>
  <c r="I198" i="34" s="1"/>
  <c r="J255" i="33"/>
  <c r="F256" i="33"/>
  <c r="I201" i="33"/>
  <c r="J202" i="33"/>
  <c r="M34" i="33"/>
  <c r="O34" i="33" s="1"/>
  <c r="I254" i="33"/>
  <c r="M13" i="33"/>
  <c r="O13" i="33" s="1"/>
  <c r="O9" i="33"/>
  <c r="I200" i="33"/>
  <c r="I25" i="32"/>
  <c r="F199" i="32"/>
  <c r="J198" i="32"/>
  <c r="J26" i="32"/>
  <c r="F27" i="32"/>
  <c r="F231" i="32"/>
  <c r="J230" i="32"/>
  <c r="I230" i="32" s="1"/>
  <c r="F302" i="32"/>
  <c r="J301" i="32"/>
  <c r="I147" i="32"/>
  <c r="M19" i="32"/>
  <c r="P19" i="32" s="1"/>
  <c r="R19" i="32" s="1"/>
  <c r="I251" i="32"/>
  <c r="M25" i="32"/>
  <c r="P25" i="32" s="1"/>
  <c r="R25" i="32" s="1"/>
  <c r="J148" i="32"/>
  <c r="F149" i="32"/>
  <c r="F253" i="32"/>
  <c r="J252" i="32"/>
  <c r="J126" i="32"/>
  <c r="F127" i="32"/>
  <c r="J127" i="32" s="1"/>
  <c r="I258" i="35" l="1"/>
  <c r="J259" i="35"/>
  <c r="J306" i="35" s="1"/>
  <c r="M33" i="35"/>
  <c r="O33" i="35" s="1"/>
  <c r="I257" i="35"/>
  <c r="M19" i="35"/>
  <c r="I303" i="34"/>
  <c r="I304" i="34" s="1"/>
  <c r="J304" i="34"/>
  <c r="F200" i="34"/>
  <c r="J200" i="34" s="1"/>
  <c r="J199" i="34"/>
  <c r="I27" i="34"/>
  <c r="M20" i="34"/>
  <c r="P20" i="34" s="1"/>
  <c r="R20" i="34" s="1"/>
  <c r="J28" i="34"/>
  <c r="I26" i="34"/>
  <c r="M19" i="34"/>
  <c r="P19" i="34" s="1"/>
  <c r="J256" i="33"/>
  <c r="F257" i="33"/>
  <c r="I202" i="33"/>
  <c r="I255" i="33"/>
  <c r="M23" i="33"/>
  <c r="O23" i="33" s="1"/>
  <c r="I127" i="32"/>
  <c r="I128" i="32" s="1"/>
  <c r="J128" i="32"/>
  <c r="F150" i="32"/>
  <c r="J149" i="32"/>
  <c r="F254" i="32"/>
  <c r="J253" i="32"/>
  <c r="J302" i="32"/>
  <c r="I302" i="32" s="1"/>
  <c r="F303" i="32"/>
  <c r="I252" i="32"/>
  <c r="M22" i="32"/>
  <c r="P22" i="32" s="1"/>
  <c r="R22" i="32" s="1"/>
  <c r="F28" i="32"/>
  <c r="J28" i="32" s="1"/>
  <c r="J27" i="32"/>
  <c r="I148" i="32"/>
  <c r="M15" i="32"/>
  <c r="P15" i="32" s="1"/>
  <c r="R15" i="32" s="1"/>
  <c r="J231" i="32"/>
  <c r="F232" i="32"/>
  <c r="J232" i="32" s="1"/>
  <c r="F200" i="32"/>
  <c r="J199" i="32"/>
  <c r="I199" i="32" s="1"/>
  <c r="O19" i="35" l="1"/>
  <c r="O40" i="35" s="1"/>
  <c r="M40" i="35"/>
  <c r="I259" i="35"/>
  <c r="I306" i="35" s="1"/>
  <c r="R19" i="34"/>
  <c r="I200" i="34"/>
  <c r="J201" i="34"/>
  <c r="J305" i="34" s="1"/>
  <c r="M34" i="34"/>
  <c r="I28" i="34"/>
  <c r="I199" i="34"/>
  <c r="M33" i="34"/>
  <c r="P33" i="34" s="1"/>
  <c r="R33" i="34" s="1"/>
  <c r="F258" i="33"/>
  <c r="J258" i="33" s="1"/>
  <c r="J257" i="33"/>
  <c r="I256" i="33"/>
  <c r="M32" i="33"/>
  <c r="O32" i="33" s="1"/>
  <c r="I253" i="32"/>
  <c r="M10" i="32"/>
  <c r="I28" i="32"/>
  <c r="J29" i="32"/>
  <c r="J150" i="32"/>
  <c r="F151" i="32"/>
  <c r="J151" i="32" s="1"/>
  <c r="J200" i="32"/>
  <c r="F201" i="32"/>
  <c r="J201" i="32" s="1"/>
  <c r="J254" i="32"/>
  <c r="F255" i="32"/>
  <c r="I232" i="32"/>
  <c r="I233" i="32" s="1"/>
  <c r="J233" i="32"/>
  <c r="I27" i="32"/>
  <c r="J303" i="32"/>
  <c r="I303" i="32" s="1"/>
  <c r="F304" i="32"/>
  <c r="J304" i="32" s="1"/>
  <c r="M21" i="32" s="1"/>
  <c r="P21" i="32" s="1"/>
  <c r="R21" i="32" s="1"/>
  <c r="I149" i="32"/>
  <c r="M16" i="32"/>
  <c r="P16" i="32" s="1"/>
  <c r="R16" i="32" s="1"/>
  <c r="I201" i="34" l="1"/>
  <c r="I305" i="34" s="1"/>
  <c r="P34" i="34"/>
  <c r="M40" i="34"/>
  <c r="I258" i="33"/>
  <c r="J259" i="33"/>
  <c r="J306" i="33" s="1"/>
  <c r="M33" i="33"/>
  <c r="O33" i="33" s="1"/>
  <c r="I257" i="33"/>
  <c r="M19" i="33"/>
  <c r="I200" i="32"/>
  <c r="I304" i="32"/>
  <c r="I305" i="32" s="1"/>
  <c r="J305" i="32"/>
  <c r="I201" i="32"/>
  <c r="I202" i="32" s="1"/>
  <c r="J202" i="32"/>
  <c r="M35" i="32"/>
  <c r="P35" i="32" s="1"/>
  <c r="R35" i="32" s="1"/>
  <c r="I254" i="32"/>
  <c r="M14" i="32"/>
  <c r="P14" i="32" s="1"/>
  <c r="R14" i="32" s="1"/>
  <c r="P10" i="32"/>
  <c r="J255" i="32"/>
  <c r="F256" i="32"/>
  <c r="I151" i="32"/>
  <c r="I152" i="32" s="1"/>
  <c r="J152" i="32"/>
  <c r="I29" i="32"/>
  <c r="R34" i="34" l="1"/>
  <c r="R40" i="34" s="1"/>
  <c r="P40" i="34"/>
  <c r="O19" i="33"/>
  <c r="M40" i="33"/>
  <c r="I259" i="33"/>
  <c r="I306" i="33" s="1"/>
  <c r="O40" i="33"/>
  <c r="I255" i="32"/>
  <c r="M24" i="32"/>
  <c r="P24" i="32" s="1"/>
  <c r="R24" i="32" s="1"/>
  <c r="F257" i="32"/>
  <c r="J256" i="32"/>
  <c r="R10" i="32"/>
  <c r="I256" i="32" l="1"/>
  <c r="M33" i="32"/>
  <c r="P33" i="32" s="1"/>
  <c r="R33" i="32" s="1"/>
  <c r="F258" i="32"/>
  <c r="J258" i="32" s="1"/>
  <c r="J257" i="32"/>
  <c r="I258" i="32" l="1"/>
  <c r="J259" i="32"/>
  <c r="J306" i="32" s="1"/>
  <c r="M34" i="32"/>
  <c r="I257" i="32"/>
  <c r="M20" i="32"/>
  <c r="P20" i="32" s="1"/>
  <c r="I259" i="32" l="1"/>
  <c r="I306" i="32" s="1"/>
  <c r="R20" i="32"/>
  <c r="P34" i="32"/>
  <c r="R34" i="32" s="1"/>
  <c r="M41" i="32"/>
  <c r="P41" i="32" l="1"/>
  <c r="R41" i="32"/>
  <c r="S31" i="32" s="1"/>
</calcChain>
</file>

<file path=xl/comments1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0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7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E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</t>
        </r>
      </text>
    </comment>
    <comment ref="E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- 40,7</t>
        </r>
      </text>
    </comment>
    <comment ref="E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- 139,7</t>
        </r>
      </text>
    </comment>
    <comment ref="E1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  <comment ref="E13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- 139
</t>
        </r>
      </text>
    </comment>
    <comment ref="E1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
</t>
        </r>
      </text>
    </comment>
    <comment ref="E1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- 139,7</t>
        </r>
      </text>
    </comment>
    <comment ref="E2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
По тех.карте - 24,3</t>
        </r>
      </text>
    </comment>
    <comment ref="E24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>Переменная
По тех.карте - 40,7</t>
        </r>
      </text>
    </comment>
    <comment ref="E2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  <comment ref="E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Переменная</t>
        </r>
      </text>
    </comment>
  </commentList>
</comments>
</file>

<file path=xl/sharedStrings.xml><?xml version="1.0" encoding="utf-8"?>
<sst xmlns="http://schemas.openxmlformats.org/spreadsheetml/2006/main" count="8782" uniqueCount="174">
  <si>
    <t>Наменования продукта</t>
  </si>
  <si>
    <t>кол. уч.</t>
  </si>
  <si>
    <t>общая масса</t>
  </si>
  <si>
    <t>Помидоры</t>
  </si>
  <si>
    <t>Капуста</t>
  </si>
  <si>
    <t>Винегрет овощной</t>
  </si>
  <si>
    <t>Свекла</t>
  </si>
  <si>
    <t>Масло растительное</t>
  </si>
  <si>
    <t>Картофель</t>
  </si>
  <si>
    <t>Морковь</t>
  </si>
  <si>
    <t>Огурцы соленные</t>
  </si>
  <si>
    <t>Лук репчатый</t>
  </si>
  <si>
    <t>Сахар</t>
  </si>
  <si>
    <t>Лимонная кислота</t>
  </si>
  <si>
    <t>Яблоко</t>
  </si>
  <si>
    <t>Изюм</t>
  </si>
  <si>
    <t>Мука пшеничная</t>
  </si>
  <si>
    <t>Курага</t>
  </si>
  <si>
    <t>Горох</t>
  </si>
  <si>
    <t>Сухари</t>
  </si>
  <si>
    <t>Салат из свеклы</t>
  </si>
  <si>
    <t>Крупа гречневая</t>
  </si>
  <si>
    <t>Пряник</t>
  </si>
  <si>
    <t>Суп картофельный с горохом</t>
  </si>
  <si>
    <t>Чеснок</t>
  </si>
  <si>
    <t>Груша</t>
  </si>
  <si>
    <t>Каша гречневая рассыпчатая</t>
  </si>
  <si>
    <t>Масло сливочное</t>
  </si>
  <si>
    <t>Суп -хинкал с говядиной</t>
  </si>
  <si>
    <t>Яблоки</t>
  </si>
  <si>
    <t>Салат из свежих помидоров с луком</t>
  </si>
  <si>
    <t>Суп рисовый с говядиной (харчо)</t>
  </si>
  <si>
    <t>Томатная паста</t>
  </si>
  <si>
    <t>Птица тушенная</t>
  </si>
  <si>
    <t>Плов из птицы</t>
  </si>
  <si>
    <t>Горошек консервированный</t>
  </si>
  <si>
    <t>Салат из свеклы с кураги и изюмом</t>
  </si>
  <si>
    <t>Пюре из картофеля</t>
  </si>
  <si>
    <t>Хлеб</t>
  </si>
  <si>
    <t>Компот из смесы сухофруктов</t>
  </si>
  <si>
    <t>Борщ из свежей капусты с картофелем</t>
  </si>
  <si>
    <t>ИТОГО</t>
  </si>
  <si>
    <t>Макароны отварные</t>
  </si>
  <si>
    <t xml:space="preserve">Макароны </t>
  </si>
  <si>
    <t>Макароны</t>
  </si>
  <si>
    <t>Томат "Кубаночка"</t>
  </si>
  <si>
    <t>цена за кг.</t>
  </si>
  <si>
    <t>Дни</t>
  </si>
  <si>
    <t>1 - день</t>
  </si>
  <si>
    <t>порция на 1 уч.</t>
  </si>
  <si>
    <t>цена за ед.</t>
  </si>
  <si>
    <t>общая сумма</t>
  </si>
  <si>
    <t>2 - день</t>
  </si>
  <si>
    <t>Наименование блюд</t>
  </si>
  <si>
    <t>3 - день</t>
  </si>
  <si>
    <t>4 - день</t>
  </si>
  <si>
    <t>Макаронны</t>
  </si>
  <si>
    <t>Макаронны (хинкал)</t>
  </si>
  <si>
    <t>Суп картофельный с макаронными изделиями</t>
  </si>
  <si>
    <t>Помидоры свежые</t>
  </si>
  <si>
    <t>Наменование продуктов</t>
  </si>
  <si>
    <t>Мясо птицы</t>
  </si>
  <si>
    <t>5 - день</t>
  </si>
  <si>
    <t>6 - день</t>
  </si>
  <si>
    <t>7 - день</t>
  </si>
  <si>
    <t>Сок (нектар фруктовый)</t>
  </si>
  <si>
    <t>8 - день</t>
  </si>
  <si>
    <t>9 - день</t>
  </si>
  <si>
    <t>10 - день</t>
  </si>
  <si>
    <t>Молоко</t>
  </si>
  <si>
    <t>Банан</t>
  </si>
  <si>
    <t>Гуляш из говядины</t>
  </si>
  <si>
    <t>Рассольник с перловой круппой</t>
  </si>
  <si>
    <t>Крупа перловая</t>
  </si>
  <si>
    <t>Сухофрукты</t>
  </si>
  <si>
    <t xml:space="preserve">Помидоры </t>
  </si>
  <si>
    <t xml:space="preserve">Сухофрукты </t>
  </si>
  <si>
    <t>Фарш говядины</t>
  </si>
  <si>
    <t>Салат из свеклы, моркови и зеленного горошка</t>
  </si>
  <si>
    <t>Вода</t>
  </si>
  <si>
    <t>Плов из говядины</t>
  </si>
  <si>
    <t>Мясо говядины</t>
  </si>
  <si>
    <t>Картофель отварной</t>
  </si>
  <si>
    <t>Птица отварная</t>
  </si>
  <si>
    <t>11 - день</t>
  </si>
  <si>
    <t>12 - день</t>
  </si>
  <si>
    <t>Говядина отварная</t>
  </si>
  <si>
    <t>Крупа рисовая</t>
  </si>
  <si>
    <t xml:space="preserve">Груша </t>
  </si>
  <si>
    <t xml:space="preserve">общая сумма </t>
  </si>
  <si>
    <t>Макаронны "Америя"</t>
  </si>
  <si>
    <t>Каша рисовая рассыпчатая</t>
  </si>
  <si>
    <t>ИТОГО ЗА МЕСЯЦ</t>
  </si>
  <si>
    <t>Компот из свежих груш</t>
  </si>
  <si>
    <t>Меню - раскладка для учашихся 1-4 классов</t>
  </si>
  <si>
    <t>Директор:</t>
  </si>
  <si>
    <t>_________________</t>
  </si>
  <si>
    <t>подпись</t>
  </si>
  <si>
    <t xml:space="preserve"> расшифровка подписи</t>
  </si>
  <si>
    <t>Компот из свежих яблок</t>
  </si>
  <si>
    <t xml:space="preserve">Салат из моркови с яблоками и изюмом </t>
  </si>
  <si>
    <t>Продукты питания для учащихся 1-4 классов</t>
  </si>
  <si>
    <t>Котлеты из говядина</t>
  </si>
  <si>
    <t>Салат из свежей капусты</t>
  </si>
  <si>
    <t xml:space="preserve">остаток за Сентябрь </t>
  </si>
  <si>
    <t>Октябрь с уч. остатков</t>
  </si>
  <si>
    <t>Остатки продуктов питания для учащихся 1-4 классов</t>
  </si>
  <si>
    <t>Сок</t>
  </si>
  <si>
    <t xml:space="preserve">Сок </t>
  </si>
  <si>
    <t>общая масса за Октябрь</t>
  </si>
  <si>
    <t>Горошек консер.</t>
  </si>
  <si>
    <t>масса</t>
  </si>
  <si>
    <t>цена</t>
  </si>
  <si>
    <t>общая масса за Ноябрь</t>
  </si>
  <si>
    <t>Ноябрь с уч. остатков</t>
  </si>
  <si>
    <t>остаток за Ноябрь</t>
  </si>
  <si>
    <t>общая масса за Декабрь</t>
  </si>
  <si>
    <t>Декабрь с уч. остатков</t>
  </si>
  <si>
    <t>Мусаева Н.Д</t>
  </si>
  <si>
    <t xml:space="preserve"> МКОУ "Чунинская СОШ" на Сентябрь месяц 2021 г.</t>
  </si>
  <si>
    <t xml:space="preserve"> МКОУ "Чунинская  СОШ"  на Сентябрь  месяц 2021 г.</t>
  </si>
  <si>
    <t>остаток за Май</t>
  </si>
  <si>
    <t>Сентябрь с уч. Остатков</t>
  </si>
  <si>
    <t>общая масса за Сентябрь</t>
  </si>
  <si>
    <t xml:space="preserve"> МКОУ "Чунинская СОШ"  на Сентябрь месяц 2021г.</t>
  </si>
  <si>
    <t xml:space="preserve"> МКОУ "Чунинская СОШ" на Октябрь месяц 2021 г.</t>
  </si>
  <si>
    <t xml:space="preserve"> МКОУ "Чунинская СОШ"  на Октябрь месяц 2021г.</t>
  </si>
  <si>
    <t xml:space="preserve"> МКОУ "Чунинская СОШ" на Ноябрь месяц 2021 г.</t>
  </si>
  <si>
    <t xml:space="preserve"> МКОУ "Чунинская СОШ"  на Ноябрь месяц 2021г.</t>
  </si>
  <si>
    <t>остаток за Октябрь</t>
  </si>
  <si>
    <t>Н.Д. Мусаева</t>
  </si>
  <si>
    <t>га</t>
  </si>
  <si>
    <t xml:space="preserve"> МКОУ "Чунинская СОШ" наДекабрь месяц 2021 г.</t>
  </si>
  <si>
    <t xml:space="preserve"> МКОУ "Чунинская СОШ"  на Декабрь месяц 2021г.</t>
  </si>
  <si>
    <t xml:space="preserve"> МКОУ "Чунинская СОШ" на Декабрь месяц 2021 г.</t>
  </si>
  <si>
    <t xml:space="preserve"> МКОУ "Чунинская СОШ" на Январь месяц 2022 г.</t>
  </si>
  <si>
    <t xml:space="preserve"> МКОУ "Чунинская СОШ"  на Январь месяц 2022 г.</t>
  </si>
  <si>
    <t xml:space="preserve"> МКОУ "Чунинская СОШ" на Февраль месяц 2022 г.</t>
  </si>
  <si>
    <t>общая масса за Февраль</t>
  </si>
  <si>
    <t>Февраль с уч. остатков</t>
  </si>
  <si>
    <t>общая масса за Январь</t>
  </si>
  <si>
    <t>остаток за Декабрь</t>
  </si>
  <si>
    <t>общая масса за Март</t>
  </si>
  <si>
    <t>Март с уч. остатков</t>
  </si>
  <si>
    <t>остаток за Февраль</t>
  </si>
  <si>
    <t>мясо</t>
  </si>
  <si>
    <t>общая масса за Апрель</t>
  </si>
  <si>
    <t xml:space="preserve"> МКОУ "Карлабкинская СОШ" на Февраль месяц 2022 г. Остатки</t>
  </si>
  <si>
    <t xml:space="preserve"> МКОУ "Карлабкинская СОШ"  на Февраль месяц 2022г. Остатки</t>
  </si>
  <si>
    <t>Р.М.Багандов</t>
  </si>
  <si>
    <t xml:space="preserve">                              расшифровка подписи</t>
  </si>
  <si>
    <t xml:space="preserve"> МКОУ "Чунинская  СОШ"  на Февраль месяц 2022 г.</t>
  </si>
  <si>
    <t>остаток за Январь</t>
  </si>
  <si>
    <t xml:space="preserve"> МКОУ "Чунинская  СОШ" на Март месяц 2022 г.</t>
  </si>
  <si>
    <t xml:space="preserve"> МКОУ "Чунинская  СОШ"  на Март месяц 2022 г.</t>
  </si>
  <si>
    <t xml:space="preserve">       </t>
  </si>
  <si>
    <t xml:space="preserve">Н.Д. Мусаева </t>
  </si>
  <si>
    <t>прод</t>
  </si>
  <si>
    <t xml:space="preserve"> МКОУ "Чунинская СОШ" на Март  месяц 2022 г. Остатки</t>
  </si>
  <si>
    <t xml:space="preserve"> МКОУ "Чунинская СОШ"  на Март  месяц 2022г. Остатки</t>
  </si>
  <si>
    <t xml:space="preserve"> МКОУ "Чунинская  СОШ" на Апрель месяц 2022 г.</t>
  </si>
  <si>
    <t xml:space="preserve">остаток за Март </t>
  </si>
  <si>
    <t>Апрель с уч. остатков</t>
  </si>
  <si>
    <t>Компот из смеси
 сухофпуктов</t>
  </si>
  <si>
    <t>Сухофрукмы</t>
  </si>
  <si>
    <t xml:space="preserve">остаток за Апрель </t>
  </si>
  <si>
    <t>общая масса за Май</t>
  </si>
  <si>
    <t>Май с уч. остатков</t>
  </si>
  <si>
    <t xml:space="preserve"> МКОУ "Чунинская  СОШ" на Май месяц 2022 г.</t>
  </si>
  <si>
    <t xml:space="preserve"> МКОУ "Чунинская  СОШ" на Май  месяц 2022 г.</t>
  </si>
  <si>
    <t xml:space="preserve"> МКОУ "Чунинская  СОШ" на Сентябрь месяц 2022 г.</t>
  </si>
  <si>
    <t xml:space="preserve"> МКОУ "Чунинская  СОШ" на Сентябрь  месяц 2022 г.</t>
  </si>
  <si>
    <t xml:space="preserve">остаток за Май </t>
  </si>
  <si>
    <t>Сентябрь с уч. остатков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</si>
</sst>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NumberFormat="1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5" fillId="0" borderId="6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10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Border="1" applyAlignment="1">
      <alignment vertical="top"/>
    </xf>
    <xf numFmtId="0" fontId="9" fillId="0" borderId="0" xfId="0" applyFont="1" applyAlignment="1">
      <alignment wrapText="1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protection locked="0"/>
    </xf>
    <xf numFmtId="164" fontId="10" fillId="4" borderId="3" xfId="0" applyNumberFormat="1" applyFont="1" applyFill="1" applyBorder="1" applyAlignment="1">
      <alignment vertical="center"/>
    </xf>
    <xf numFmtId="164" fontId="10" fillId="4" borderId="1" xfId="0" applyNumberFormat="1" applyFont="1" applyFill="1" applyBorder="1" applyAlignment="1">
      <alignment vertical="center"/>
    </xf>
    <xf numFmtId="0" fontId="9" fillId="0" borderId="0" xfId="0" applyFont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Alignment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15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0" fillId="0" borderId="0" xfId="0" applyBorder="1"/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2" fontId="0" fillId="0" borderId="0" xfId="0" applyNumberFormat="1" applyBorder="1"/>
    <xf numFmtId="0" fontId="16" fillId="0" borderId="0" xfId="0" applyFont="1" applyBorder="1"/>
    <xf numFmtId="2" fontId="3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2" fontId="10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5" fillId="6" borderId="1" xfId="0" applyNumberFormat="1" applyFont="1" applyFill="1" applyBorder="1" applyAlignment="1" applyProtection="1">
      <alignment horizontal="center" vertical="center"/>
      <protection locked="0"/>
    </xf>
    <xf numFmtId="0" fontId="5" fillId="7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top"/>
      <protection locked="0"/>
    </xf>
    <xf numFmtId="0" fontId="3" fillId="0" borderId="5" xfId="0" applyNumberFormat="1" applyFont="1" applyFill="1" applyBorder="1" applyAlignment="1">
      <alignment horizontal="center" vertical="center" textRotation="90"/>
    </xf>
    <xf numFmtId="0" fontId="3" fillId="0" borderId="4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textRotation="90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center" textRotation="90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6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4" borderId="10" xfId="0" applyNumberFormat="1" applyFont="1" applyFill="1" applyBorder="1" applyAlignment="1">
      <alignment horizontal="center" vertical="center" wrapText="1"/>
    </xf>
    <xf numFmtId="0" fontId="1" fillId="4" borderId="11" xfId="0" applyNumberFormat="1" applyFont="1" applyFill="1" applyBorder="1" applyAlignment="1">
      <alignment horizontal="center" vertical="center" wrapText="1"/>
    </xf>
    <xf numFmtId="0" fontId="1" fillId="4" borderId="12" xfId="0" applyNumberFormat="1" applyFont="1" applyFill="1" applyBorder="1" applyAlignment="1">
      <alignment horizontal="center" vertical="center" wrapText="1"/>
    </xf>
    <xf numFmtId="0" fontId="1" fillId="4" borderId="13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/>
    </xf>
    <xf numFmtId="0" fontId="1" fillId="4" borderId="6" xfId="0" applyNumberFormat="1" applyFont="1" applyFill="1" applyBorder="1" applyAlignment="1">
      <alignment horizontal="center" vertical="center"/>
    </xf>
    <xf numFmtId="0" fontId="1" fillId="4" borderId="5" xfId="0" applyNumberFormat="1" applyFont="1" applyFill="1" applyBorder="1" applyAlignment="1">
      <alignment horizontal="center" vertical="center" wrapText="1"/>
    </xf>
    <xf numFmtId="0" fontId="1" fillId="4" borderId="6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4" borderId="6" xfId="0" applyNumberFormat="1" applyFont="1" applyFill="1" applyBorder="1" applyAlignment="1">
      <alignment horizontal="center" vertical="center" wrapText="1"/>
    </xf>
    <xf numFmtId="2" fontId="1" fillId="4" borderId="2" xfId="0" applyNumberFormat="1" applyFont="1" applyFill="1" applyBorder="1" applyAlignment="1">
      <alignment horizontal="center" vertical="center"/>
    </xf>
    <xf numFmtId="2" fontId="1" fillId="4" borderId="7" xfId="0" applyNumberFormat="1" applyFont="1" applyFill="1" applyBorder="1" applyAlignment="1">
      <alignment horizontal="center" vertical="center"/>
    </xf>
    <xf numFmtId="2" fontId="1" fillId="4" borderId="3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 wrapText="1"/>
    </xf>
    <xf numFmtId="2" fontId="1" fillId="4" borderId="6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9900"/>
      <color rgb="FF5D7430"/>
      <color rgb="FF3399FF"/>
      <color rgb="FFFF7C80"/>
      <color rgb="FF6666FF"/>
      <color rgb="FFCCFF33"/>
      <color rgb="FF006600"/>
      <color rgb="FF0033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N6" sqref="N6:N39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127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128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1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111" t="s">
        <v>59</v>
      </c>
      <c r="D6" s="36" t="s">
        <v>3</v>
      </c>
      <c r="E6" s="44">
        <v>0.06</v>
      </c>
      <c r="F6" s="47">
        <v>1</v>
      </c>
      <c r="G6" s="47">
        <v>150</v>
      </c>
      <c r="H6" s="5">
        <f t="shared" ref="H6:H15" si="0">G6*E6</f>
        <v>9</v>
      </c>
      <c r="I6" s="7">
        <f t="shared" ref="I6:I15" si="1">J6*G6</f>
        <v>9</v>
      </c>
      <c r="J6" s="8">
        <f>F6*E6</f>
        <v>0.06</v>
      </c>
      <c r="L6" s="36" t="s">
        <v>3</v>
      </c>
      <c r="M6" s="8">
        <f>J6+J107</f>
        <v>0.23</v>
      </c>
      <c r="N6" s="49">
        <v>150</v>
      </c>
      <c r="O6" s="4">
        <f>M6*N6</f>
        <v>34.5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1</v>
      </c>
      <c r="G7" s="47">
        <v>30</v>
      </c>
      <c r="H7" s="5">
        <f t="shared" si="0"/>
        <v>0.75</v>
      </c>
      <c r="I7" s="7">
        <f t="shared" si="1"/>
        <v>0.75</v>
      </c>
      <c r="J7" s="8">
        <f t="shared" ref="J7:J27" si="2">F7*E7</f>
        <v>2.5000000000000001E-2</v>
      </c>
      <c r="L7" s="36" t="s">
        <v>4</v>
      </c>
      <c r="M7" s="8">
        <f>J7+J179+J238+J282</f>
        <v>0.41000000000000003</v>
      </c>
      <c r="N7" s="49">
        <v>30</v>
      </c>
      <c r="O7" s="4">
        <f t="shared" ref="O7:O38" si="3">M7*N7</f>
        <v>12.3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1</v>
      </c>
      <c r="G8" s="48">
        <v>38</v>
      </c>
      <c r="H8" s="5">
        <f t="shared" si="0"/>
        <v>1.9000000000000001</v>
      </c>
      <c r="I8" s="7">
        <f t="shared" si="1"/>
        <v>1.9000000000000001</v>
      </c>
      <c r="J8" s="8">
        <f t="shared" si="2"/>
        <v>0.05</v>
      </c>
      <c r="L8" s="36" t="s">
        <v>6</v>
      </c>
      <c r="M8" s="8">
        <f>J8+J29+J55+J129+J159+J211+J234+J239+J263</f>
        <v>0.89500000000000013</v>
      </c>
      <c r="N8" s="49">
        <v>38</v>
      </c>
      <c r="O8" s="4">
        <f t="shared" si="3"/>
        <v>34.010000000000005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1</v>
      </c>
      <c r="G9" s="49">
        <v>50</v>
      </c>
      <c r="H9" s="5">
        <f t="shared" si="0"/>
        <v>1.35</v>
      </c>
      <c r="I9" s="7">
        <f t="shared" si="1"/>
        <v>1.35</v>
      </c>
      <c r="J9" s="8">
        <f t="shared" si="2"/>
        <v>2.7E-2</v>
      </c>
      <c r="L9" s="36" t="s">
        <v>8</v>
      </c>
      <c r="M9" s="8">
        <f>J9+J31+J57+J66+J78+J111+J133+J144+J161+J165+J184+J216+J240+J253+J265+J274+J287</f>
        <v>4.5190000000000001</v>
      </c>
      <c r="N9" s="49">
        <v>50</v>
      </c>
      <c r="O9" s="4">
        <f t="shared" si="3"/>
        <v>225.95000000000002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1</v>
      </c>
      <c r="G10" s="50">
        <v>40</v>
      </c>
      <c r="H10" s="5">
        <f t="shared" si="0"/>
        <v>0.52</v>
      </c>
      <c r="I10" s="7">
        <f t="shared" si="1"/>
        <v>0.52</v>
      </c>
      <c r="J10" s="8">
        <f t="shared" si="2"/>
        <v>1.2999999999999999E-2</v>
      </c>
      <c r="L10" s="36" t="s">
        <v>9</v>
      </c>
      <c r="M10" s="8">
        <f>J10+J19+J33+J59+J74+J80+J113+J119+J132+J135+J163+J167+J180+J186+J191+J214+J218+J224+J241+J267+J283+J289+J294</f>
        <v>0.91500000000000015</v>
      </c>
      <c r="N10" s="49">
        <v>40</v>
      </c>
      <c r="O10" s="4">
        <f t="shared" si="3"/>
        <v>36.600000000000009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1</v>
      </c>
      <c r="G11" s="47">
        <v>27</v>
      </c>
      <c r="H11" s="5">
        <f t="shared" si="0"/>
        <v>0.32400000000000001</v>
      </c>
      <c r="I11" s="7">
        <f t="shared" si="1"/>
        <v>0.32400000000000001</v>
      </c>
      <c r="J11" s="8">
        <f t="shared" si="2"/>
        <v>1.2E-2</v>
      </c>
      <c r="L11" s="36" t="s">
        <v>11</v>
      </c>
      <c r="M11" s="8">
        <f>J11+J20+J34+J60+J81+J85+J108+J114+J120+J136+J142+J164+J168++J187+J192+J219+J225+J242+J268+J290+J295</f>
        <v>0.70699999999999996</v>
      </c>
      <c r="N11" s="49">
        <v>27</v>
      </c>
      <c r="O11" s="4">
        <f t="shared" si="3"/>
        <v>19.088999999999999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1</v>
      </c>
      <c r="G12" s="47">
        <v>165</v>
      </c>
      <c r="H12" s="5">
        <f t="shared" si="0"/>
        <v>1.2375</v>
      </c>
      <c r="I12" s="7">
        <f t="shared" si="1"/>
        <v>1.2375</v>
      </c>
      <c r="J12" s="8">
        <f t="shared" si="2"/>
        <v>7.4999999999999997E-3</v>
      </c>
      <c r="L12" s="36" t="s">
        <v>45</v>
      </c>
      <c r="M12" s="8">
        <f>J12+J63+J116+J141+J221+J243+J271</f>
        <v>0.13500000000000001</v>
      </c>
      <c r="N12" s="49">
        <v>165</v>
      </c>
      <c r="O12" s="4">
        <f t="shared" si="3"/>
        <v>22.275000000000002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1</v>
      </c>
      <c r="G13" s="47">
        <v>665</v>
      </c>
      <c r="H13" s="5">
        <f t="shared" si="0"/>
        <v>3.3250000000000002</v>
      </c>
      <c r="I13" s="7">
        <f t="shared" si="1"/>
        <v>3.3250000000000002</v>
      </c>
      <c r="J13" s="8">
        <f t="shared" si="2"/>
        <v>5.0000000000000001E-3</v>
      </c>
      <c r="L13" s="36" t="s">
        <v>27</v>
      </c>
      <c r="M13" s="8">
        <f>J13+J18+J43+J67+J87+J122+J145+J172+J174+J193+J227+J244+J254+J275+J296</f>
        <v>0.252</v>
      </c>
      <c r="N13" s="49">
        <v>665</v>
      </c>
      <c r="O13" s="4">
        <f t="shared" si="3"/>
        <v>167.58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1</v>
      </c>
      <c r="G14" s="47">
        <v>50</v>
      </c>
      <c r="H14" s="5">
        <f t="shared" si="0"/>
        <v>0.125</v>
      </c>
      <c r="I14" s="7">
        <f t="shared" si="1"/>
        <v>0.125</v>
      </c>
      <c r="J14" s="8">
        <f t="shared" si="2"/>
        <v>2.5000000000000001E-3</v>
      </c>
      <c r="L14" s="36" t="s">
        <v>12</v>
      </c>
      <c r="M14" s="8">
        <f>J14+J23+J45+J69+J77+J124+J148+J182+J196+J229+J245+J277+J285+J299</f>
        <v>0.54100000000000004</v>
      </c>
      <c r="N14" s="49">
        <v>50</v>
      </c>
      <c r="O14" s="4">
        <f t="shared" si="3"/>
        <v>27.05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1</v>
      </c>
      <c r="G15" s="47">
        <v>297</v>
      </c>
      <c r="H15" s="5">
        <f t="shared" si="0"/>
        <v>0.1188</v>
      </c>
      <c r="I15" s="4">
        <f t="shared" si="1"/>
        <v>0.1188</v>
      </c>
      <c r="J15" s="8">
        <f t="shared" si="2"/>
        <v>4.0000000000000002E-4</v>
      </c>
      <c r="L15" s="36" t="s">
        <v>13</v>
      </c>
      <c r="M15" s="8">
        <f>J15+J24+J46+J70+J125+J149+J181+J197+J230+J246+J278+J284+J300</f>
        <v>6.6E-3</v>
      </c>
      <c r="N15" s="49">
        <v>297</v>
      </c>
      <c r="O15" s="4">
        <f t="shared" si="3"/>
        <v>1.9601999999999999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1</v>
      </c>
      <c r="G16" s="47"/>
      <c r="H16" s="5"/>
      <c r="I16" s="7"/>
      <c r="J16" s="8">
        <f>F16*E16</f>
        <v>0.2</v>
      </c>
      <c r="L16" s="36" t="s">
        <v>81</v>
      </c>
      <c r="M16" s="8">
        <f>J17+J37+J61+J110+J118+J139+J215+J223+J248+J269</f>
        <v>1.0961215</v>
      </c>
      <c r="N16" s="49">
        <v>400</v>
      </c>
      <c r="O16" s="4">
        <f t="shared" si="3"/>
        <v>438.4486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5.116325E-2</v>
      </c>
      <c r="F17" s="58">
        <f t="shared" si="5"/>
        <v>1</v>
      </c>
      <c r="G17" s="47">
        <v>400</v>
      </c>
      <c r="H17" s="5">
        <f>61-H6-H7-H8-H9-H10-H11-H12-H13-H14-H15-H16-H18-H19-H20-H21-H22-H23-H24-H25-H26-H27</f>
        <v>20.465299999999999</v>
      </c>
      <c r="I17" s="7">
        <f t="shared" ref="I17:I24" si="6">J17*G17</f>
        <v>20.465299999999999</v>
      </c>
      <c r="J17" s="8">
        <f t="shared" si="2"/>
        <v>5.116325E-2</v>
      </c>
      <c r="L17" s="36" t="s">
        <v>87</v>
      </c>
      <c r="M17" s="8">
        <f>J21+J86+J112+J194+J217+J297</f>
        <v>0.52600000000000002</v>
      </c>
      <c r="N17" s="49">
        <v>58</v>
      </c>
      <c r="O17" s="4">
        <f t="shared" si="3"/>
        <v>30.508000000000003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1</v>
      </c>
      <c r="G18" s="47">
        <v>665</v>
      </c>
      <c r="H18" s="5">
        <f t="shared" ref="H18:H24" si="7">G18*E18</f>
        <v>5.32</v>
      </c>
      <c r="I18" s="7">
        <f t="shared" si="6"/>
        <v>5.32</v>
      </c>
      <c r="J18" s="8">
        <f t="shared" si="2"/>
        <v>8.0000000000000002E-3</v>
      </c>
      <c r="L18" s="36" t="s">
        <v>74</v>
      </c>
      <c r="M18" s="8">
        <f>J22+J44+J147+J228</f>
        <v>0.18</v>
      </c>
      <c r="N18" s="49">
        <v>140</v>
      </c>
      <c r="O18" s="4">
        <f t="shared" si="3"/>
        <v>25.2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1</v>
      </c>
      <c r="G19" s="47">
        <v>40</v>
      </c>
      <c r="H19" s="5">
        <f t="shared" si="7"/>
        <v>0.64</v>
      </c>
      <c r="I19" s="7">
        <f t="shared" si="6"/>
        <v>0.64</v>
      </c>
      <c r="J19" s="8">
        <f t="shared" si="2"/>
        <v>1.6E-2</v>
      </c>
      <c r="L19" s="36" t="s">
        <v>38</v>
      </c>
      <c r="M19" s="8">
        <f>J26+J48+J72+J89+J127+J151+J176+J199+J232+J257+J280+J302+J38+J249</f>
        <v>1.4539999999999997</v>
      </c>
      <c r="N19" s="49">
        <v>40</v>
      </c>
      <c r="O19" s="4">
        <f t="shared" si="3"/>
        <v>58.159999999999989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1</v>
      </c>
      <c r="G20" s="47">
        <v>27</v>
      </c>
      <c r="H20" s="5">
        <f t="shared" si="7"/>
        <v>0.29699999999999999</v>
      </c>
      <c r="I20" s="7">
        <f t="shared" si="6"/>
        <v>0.29699999999999999</v>
      </c>
      <c r="J20" s="8">
        <f t="shared" si="2"/>
        <v>1.0999999999999999E-2</v>
      </c>
      <c r="L20" s="36" t="s">
        <v>14</v>
      </c>
      <c r="M20" s="8">
        <f>J27+J68+J75+J195+J276+J304</f>
        <v>0.76400000000000001</v>
      </c>
      <c r="N20" s="49">
        <v>75</v>
      </c>
      <c r="O20" s="4">
        <f t="shared" si="3"/>
        <v>57.300000000000004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1</v>
      </c>
      <c r="G21" s="47">
        <v>58</v>
      </c>
      <c r="H21" s="5">
        <f t="shared" si="7"/>
        <v>2.6680000000000001</v>
      </c>
      <c r="I21" s="7">
        <f t="shared" si="6"/>
        <v>2.6680000000000001</v>
      </c>
      <c r="J21" s="8">
        <f t="shared" si="2"/>
        <v>4.5999999999999999E-2</v>
      </c>
      <c r="L21" s="37" t="s">
        <v>7</v>
      </c>
      <c r="M21" s="8">
        <f>J30+J35+J41+J56+J82+J109+J115+J131+J137+J140+J160+J169+J183+J188+J213+J220+J237+J252+J264+J286+J291</f>
        <v>0.25</v>
      </c>
      <c r="N21" s="49">
        <v>115</v>
      </c>
      <c r="O21" s="4">
        <f t="shared" si="3"/>
        <v>28.75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1</v>
      </c>
      <c r="G22" s="47">
        <v>140</v>
      </c>
      <c r="H22" s="5">
        <f t="shared" si="7"/>
        <v>2.8000000000000003</v>
      </c>
      <c r="I22" s="7">
        <f t="shared" si="6"/>
        <v>2.8000000000000003</v>
      </c>
      <c r="J22" s="8">
        <f t="shared" si="2"/>
        <v>0.02</v>
      </c>
      <c r="L22" s="37" t="s">
        <v>18</v>
      </c>
      <c r="M22" s="8">
        <f>J32+J185+J288</f>
        <v>0.22</v>
      </c>
      <c r="N22" s="49">
        <v>48</v>
      </c>
      <c r="O22" s="4">
        <f t="shared" si="3"/>
        <v>10.56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1</v>
      </c>
      <c r="G23" s="47">
        <v>50</v>
      </c>
      <c r="H23" s="5">
        <f t="shared" si="7"/>
        <v>1</v>
      </c>
      <c r="I23" s="7">
        <f t="shared" si="6"/>
        <v>1</v>
      </c>
      <c r="J23" s="8">
        <f t="shared" si="2"/>
        <v>0.02</v>
      </c>
      <c r="L23" s="37" t="s">
        <v>69</v>
      </c>
      <c r="M23" s="8">
        <f>J39+J146+J250+J255</f>
        <v>0.16800000000000001</v>
      </c>
      <c r="N23" s="49">
        <v>75</v>
      </c>
      <c r="O23" s="4">
        <f t="shared" si="3"/>
        <v>12.600000000000001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1</v>
      </c>
      <c r="G24" s="47">
        <v>297</v>
      </c>
      <c r="H24" s="5">
        <f t="shared" si="7"/>
        <v>5.9400000000000001E-2</v>
      </c>
      <c r="I24" s="4">
        <f t="shared" si="6"/>
        <v>5.9400000000000001E-2</v>
      </c>
      <c r="J24" s="8">
        <f>F24*E24</f>
        <v>2.0000000000000001E-4</v>
      </c>
      <c r="L24" s="37" t="s">
        <v>19</v>
      </c>
      <c r="M24" s="8">
        <f>J40+J251</f>
        <v>3.0000000000000002E-2</v>
      </c>
      <c r="N24" s="49">
        <v>175</v>
      </c>
      <c r="O24" s="4">
        <f t="shared" si="3"/>
        <v>5.25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1</v>
      </c>
      <c r="G25" s="47"/>
      <c r="H25" s="5"/>
      <c r="I25" s="7"/>
      <c r="J25" s="8">
        <f t="shared" si="2"/>
        <v>0.2</v>
      </c>
      <c r="L25" s="37" t="s">
        <v>21</v>
      </c>
      <c r="M25" s="8">
        <f>J42+J173</f>
        <v>0.54899999999999993</v>
      </c>
      <c r="N25" s="49">
        <v>100</v>
      </c>
      <c r="O25" s="4">
        <f t="shared" si="3"/>
        <v>54.899999999999991</v>
      </c>
    </row>
    <row r="26" spans="1:15" ht="15.75" customHeight="1" x14ac:dyDescent="0.25">
      <c r="A26" s="203"/>
      <c r="B26" s="57">
        <f t="shared" si="4"/>
        <v>2</v>
      </c>
      <c r="C26" s="111" t="s">
        <v>38</v>
      </c>
      <c r="D26" s="36" t="s">
        <v>38</v>
      </c>
      <c r="E26" s="44">
        <v>0.04</v>
      </c>
      <c r="F26" s="58">
        <f t="shared" si="5"/>
        <v>1</v>
      </c>
      <c r="G26" s="47">
        <v>40</v>
      </c>
      <c r="H26" s="5">
        <f>G26*E26</f>
        <v>1.6</v>
      </c>
      <c r="I26" s="7">
        <f>J26*G26</f>
        <v>1.6</v>
      </c>
      <c r="J26" s="8">
        <f t="shared" si="2"/>
        <v>0.04</v>
      </c>
      <c r="L26" s="36" t="s">
        <v>70</v>
      </c>
      <c r="M26" s="8">
        <f>J49+J90</f>
        <v>0.7</v>
      </c>
      <c r="N26" s="49">
        <v>98</v>
      </c>
      <c r="O26" s="4">
        <f t="shared" si="3"/>
        <v>68.599999999999994</v>
      </c>
    </row>
    <row r="27" spans="1:15" ht="15.75" customHeight="1" x14ac:dyDescent="0.25">
      <c r="A27" s="215"/>
      <c r="B27" s="57">
        <f t="shared" si="4"/>
        <v>2</v>
      </c>
      <c r="C27" s="111" t="s">
        <v>14</v>
      </c>
      <c r="D27" s="36" t="s">
        <v>14</v>
      </c>
      <c r="E27" s="8">
        <v>0.1</v>
      </c>
      <c r="F27" s="58">
        <f t="shared" si="5"/>
        <v>1</v>
      </c>
      <c r="G27" s="48">
        <v>75</v>
      </c>
      <c r="H27" s="5">
        <f>G27*E27</f>
        <v>7.5</v>
      </c>
      <c r="I27" s="7">
        <f>J27*G27</f>
        <v>7.5</v>
      </c>
      <c r="J27" s="8">
        <f t="shared" si="2"/>
        <v>0.1</v>
      </c>
      <c r="L27" s="36" t="s">
        <v>10</v>
      </c>
      <c r="M27" s="8">
        <f>J58+J162+J266</f>
        <v>0.25</v>
      </c>
      <c r="N27" s="49">
        <v>50</v>
      </c>
      <c r="O27" s="4">
        <f t="shared" si="3"/>
        <v>12.5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112"/>
      <c r="G28" s="112"/>
      <c r="H28" s="2">
        <f>SUM(H6:H27)</f>
        <v>60.999999999999993</v>
      </c>
      <c r="I28" s="2">
        <f>SUM(I6:I27)</f>
        <v>60.999999999999993</v>
      </c>
      <c r="J28" s="45">
        <f>SUM(J6:J27)</f>
        <v>0.91476325000000014</v>
      </c>
      <c r="L28" s="36" t="s">
        <v>57</v>
      </c>
      <c r="M28" s="8">
        <f>J62+J270</f>
        <v>0.18</v>
      </c>
      <c r="N28" s="49">
        <v>130</v>
      </c>
      <c r="O28" s="4">
        <f t="shared" si="3"/>
        <v>23.4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5</v>
      </c>
      <c r="G29" s="49">
        <v>38</v>
      </c>
      <c r="H29" s="111">
        <f t="shared" ref="H29:H35" si="8">E29*G29</f>
        <v>2.774</v>
      </c>
      <c r="I29" s="7">
        <f t="shared" ref="I29:I35" si="9">J29*G29</f>
        <v>13.87</v>
      </c>
      <c r="J29" s="6">
        <f>F29*E29</f>
        <v>0.36499999999999999</v>
      </c>
      <c r="L29" s="36" t="s">
        <v>24</v>
      </c>
      <c r="M29" s="8">
        <f>J64+J272</f>
        <v>1.2E-2</v>
      </c>
      <c r="N29" s="49">
        <v>215</v>
      </c>
      <c r="O29" s="4">
        <f t="shared" si="3"/>
        <v>2.58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5</v>
      </c>
      <c r="G30" s="48">
        <v>115</v>
      </c>
      <c r="H30" s="111">
        <f t="shared" si="8"/>
        <v>0.46</v>
      </c>
      <c r="I30" s="7">
        <f t="shared" si="9"/>
        <v>2.3000000000000003</v>
      </c>
      <c r="J30" s="6">
        <f t="shared" ref="J30:J49" si="10">F30*E30</f>
        <v>0.02</v>
      </c>
      <c r="L30" s="38" t="s">
        <v>15</v>
      </c>
      <c r="M30" s="8">
        <f>J76+J235</f>
        <v>0.03</v>
      </c>
      <c r="N30" s="49">
        <v>140</v>
      </c>
      <c r="O30" s="4">
        <f t="shared" si="3"/>
        <v>4.2</v>
      </c>
    </row>
    <row r="31" spans="1:15" ht="15.75" customHeight="1" x14ac:dyDescent="0.25">
      <c r="A31" s="203"/>
      <c r="B31" s="57">
        <f t="shared" ref="B31:B49" si="11">B30</f>
        <v>2</v>
      </c>
      <c r="C31" s="210" t="s">
        <v>23</v>
      </c>
      <c r="D31" s="37" t="s">
        <v>8</v>
      </c>
      <c r="E31" s="6">
        <v>0.1</v>
      </c>
      <c r="F31" s="59">
        <f t="shared" ref="F31:F49" si="12">F30</f>
        <v>5</v>
      </c>
      <c r="G31" s="47">
        <v>50</v>
      </c>
      <c r="H31" s="111">
        <f t="shared" si="8"/>
        <v>5</v>
      </c>
      <c r="I31" s="7">
        <f t="shared" si="9"/>
        <v>25</v>
      </c>
      <c r="J31" s="6">
        <f t="shared" si="10"/>
        <v>0.5</v>
      </c>
      <c r="L31" s="36" t="s">
        <v>61</v>
      </c>
      <c r="M31" s="8">
        <f>J84+J171+J190+J293</f>
        <v>0.88930871794871824</v>
      </c>
      <c r="N31" s="49">
        <v>195</v>
      </c>
      <c r="O31" s="4">
        <f t="shared" si="3"/>
        <v>173.41520000000006</v>
      </c>
    </row>
    <row r="32" spans="1:15" ht="15.75" customHeight="1" x14ac:dyDescent="0.25">
      <c r="A32" s="203"/>
      <c r="B32" s="57">
        <f t="shared" si="11"/>
        <v>2</v>
      </c>
      <c r="C32" s="211"/>
      <c r="D32" s="37" t="s">
        <v>18</v>
      </c>
      <c r="E32" s="6">
        <v>0.02</v>
      </c>
      <c r="F32" s="59">
        <f t="shared" si="12"/>
        <v>5</v>
      </c>
      <c r="G32" s="48">
        <v>48</v>
      </c>
      <c r="H32" s="111">
        <f t="shared" si="8"/>
        <v>0.96</v>
      </c>
      <c r="I32" s="7">
        <f t="shared" si="9"/>
        <v>4.8000000000000007</v>
      </c>
      <c r="J32" s="6">
        <f t="shared" si="10"/>
        <v>0.1</v>
      </c>
      <c r="L32" s="38" t="s">
        <v>65</v>
      </c>
      <c r="M32" s="8">
        <f>J88+J175+J256</f>
        <v>1.4000000000000001</v>
      </c>
      <c r="N32" s="49">
        <v>60</v>
      </c>
      <c r="O32" s="4">
        <f t="shared" si="3"/>
        <v>84.000000000000014</v>
      </c>
    </row>
    <row r="33" spans="1:18" ht="15.75" customHeight="1" x14ac:dyDescent="0.25">
      <c r="A33" s="203"/>
      <c r="B33" s="57">
        <f t="shared" si="11"/>
        <v>2</v>
      </c>
      <c r="C33" s="211"/>
      <c r="D33" s="37" t="s">
        <v>9</v>
      </c>
      <c r="E33" s="6">
        <v>1.2999999999999999E-2</v>
      </c>
      <c r="F33" s="59">
        <f t="shared" si="12"/>
        <v>5</v>
      </c>
      <c r="G33" s="48">
        <v>40</v>
      </c>
      <c r="H33" s="111">
        <f t="shared" si="8"/>
        <v>0.52</v>
      </c>
      <c r="I33" s="7">
        <f t="shared" si="9"/>
        <v>2.6</v>
      </c>
      <c r="J33" s="6">
        <f t="shared" si="10"/>
        <v>6.5000000000000002E-2</v>
      </c>
      <c r="L33" s="39" t="s">
        <v>22</v>
      </c>
      <c r="M33" s="8">
        <f>J177+J200+J258+J303</f>
        <v>0.55000000000000004</v>
      </c>
      <c r="N33" s="49">
        <v>95</v>
      </c>
      <c r="O33" s="4">
        <f t="shared" si="3"/>
        <v>52.250000000000007</v>
      </c>
    </row>
    <row r="34" spans="1:18" ht="15.75" customHeight="1" x14ac:dyDescent="0.25">
      <c r="A34" s="203"/>
      <c r="B34" s="57">
        <f t="shared" si="11"/>
        <v>2</v>
      </c>
      <c r="C34" s="211"/>
      <c r="D34" s="37" t="s">
        <v>11</v>
      </c>
      <c r="E34" s="6">
        <v>1.2E-2</v>
      </c>
      <c r="F34" s="59">
        <f t="shared" si="12"/>
        <v>5</v>
      </c>
      <c r="G34" s="48">
        <v>27</v>
      </c>
      <c r="H34" s="111">
        <f t="shared" si="8"/>
        <v>0.32400000000000001</v>
      </c>
      <c r="I34" s="7">
        <f t="shared" si="9"/>
        <v>1.6199999999999999</v>
      </c>
      <c r="J34" s="6">
        <f t="shared" si="10"/>
        <v>0.06</v>
      </c>
      <c r="L34" s="36" t="s">
        <v>25</v>
      </c>
      <c r="M34" s="8">
        <f>J123+J201+J298</f>
        <v>0.63800000000000001</v>
      </c>
      <c r="N34" s="49">
        <v>135</v>
      </c>
      <c r="O34" s="4">
        <f t="shared" si="3"/>
        <v>86.13</v>
      </c>
    </row>
    <row r="35" spans="1:18" ht="15.75" customHeight="1" x14ac:dyDescent="0.25">
      <c r="A35" s="203"/>
      <c r="B35" s="57">
        <f t="shared" si="11"/>
        <v>2</v>
      </c>
      <c r="C35" s="211"/>
      <c r="D35" s="37" t="s">
        <v>7</v>
      </c>
      <c r="E35" s="6">
        <v>5.0000000000000001E-3</v>
      </c>
      <c r="F35" s="59">
        <f t="shared" si="12"/>
        <v>5</v>
      </c>
      <c r="G35" s="48">
        <v>115</v>
      </c>
      <c r="H35" s="111">
        <f t="shared" si="8"/>
        <v>0.57500000000000007</v>
      </c>
      <c r="I35" s="7">
        <f t="shared" si="9"/>
        <v>2.875</v>
      </c>
      <c r="J35" s="6">
        <f t="shared" si="10"/>
        <v>2.5000000000000001E-2</v>
      </c>
      <c r="L35" s="36" t="s">
        <v>17</v>
      </c>
      <c r="M35" s="8">
        <f>J236</f>
        <v>0.01</v>
      </c>
      <c r="N35" s="49">
        <v>350</v>
      </c>
      <c r="O35" s="4">
        <f t="shared" si="3"/>
        <v>3.5</v>
      </c>
    </row>
    <row r="36" spans="1:18" ht="15.75" customHeight="1" x14ac:dyDescent="0.25">
      <c r="A36" s="203"/>
      <c r="B36" s="57">
        <f t="shared" si="11"/>
        <v>2</v>
      </c>
      <c r="C36" s="212"/>
      <c r="D36" s="37" t="s">
        <v>79</v>
      </c>
      <c r="E36" s="6">
        <v>0.17499999999999999</v>
      </c>
      <c r="F36" s="59">
        <f t="shared" si="12"/>
        <v>5</v>
      </c>
      <c r="G36" s="48"/>
      <c r="H36" s="111"/>
      <c r="I36" s="7"/>
      <c r="J36" s="6">
        <f t="shared" si="10"/>
        <v>0.875</v>
      </c>
      <c r="L36" s="36" t="s">
        <v>90</v>
      </c>
      <c r="M36" s="8">
        <f>J79+J121+J166+J226</f>
        <v>0.16200000000000001</v>
      </c>
      <c r="N36" s="49">
        <v>55</v>
      </c>
      <c r="O36" s="4">
        <f t="shared" si="3"/>
        <v>8.91</v>
      </c>
    </row>
    <row r="37" spans="1:18" ht="15.75" customHeight="1" x14ac:dyDescent="0.25">
      <c r="A37" s="203"/>
      <c r="B37" s="57">
        <f t="shared" si="11"/>
        <v>2</v>
      </c>
      <c r="C37" s="199" t="s">
        <v>102</v>
      </c>
      <c r="D37" s="37" t="s">
        <v>77</v>
      </c>
      <c r="E37" s="6">
        <f>H37/G37</f>
        <v>5.2393999999999996E-2</v>
      </c>
      <c r="F37" s="59">
        <f t="shared" si="12"/>
        <v>5</v>
      </c>
      <c r="G37" s="48">
        <v>400</v>
      </c>
      <c r="H37" s="111">
        <f>61-H29-H30-H31-H32-H33-H34-H35-H36-H38-H39-H40-H41-H42-H43-H44-H45-H46-H47-H48-H49</f>
        <v>20.957599999999999</v>
      </c>
      <c r="I37" s="7">
        <f t="shared" ref="I37:I46" si="13">J37*G37</f>
        <v>104.788</v>
      </c>
      <c r="J37" s="6">
        <f t="shared" si="10"/>
        <v>0.26196999999999998</v>
      </c>
      <c r="L37" s="37" t="s">
        <v>35</v>
      </c>
      <c r="M37" s="8">
        <f>J130+J212</f>
        <v>0.06</v>
      </c>
      <c r="N37" s="49">
        <v>106</v>
      </c>
      <c r="O37" s="4">
        <f t="shared" si="3"/>
        <v>6.3599999999999994</v>
      </c>
    </row>
    <row r="38" spans="1:18" ht="15.75" customHeight="1" x14ac:dyDescent="0.25">
      <c r="A38" s="203"/>
      <c r="B38" s="57">
        <f t="shared" si="11"/>
        <v>2</v>
      </c>
      <c r="C38" s="199"/>
      <c r="D38" s="37" t="s">
        <v>38</v>
      </c>
      <c r="E38" s="6">
        <v>9.0000000000000011E-3</v>
      </c>
      <c r="F38" s="59">
        <f t="shared" si="12"/>
        <v>5</v>
      </c>
      <c r="G38" s="48">
        <v>40</v>
      </c>
      <c r="H38" s="111">
        <f t="shared" ref="H38:H43" si="14">E38*G38</f>
        <v>0.36000000000000004</v>
      </c>
      <c r="I38" s="7">
        <f t="shared" si="13"/>
        <v>1.8000000000000003</v>
      </c>
      <c r="J38" s="6">
        <f t="shared" si="10"/>
        <v>4.5000000000000005E-2</v>
      </c>
      <c r="L38" s="36" t="s">
        <v>73</v>
      </c>
      <c r="M38" s="8">
        <f>J134</f>
        <v>1.4999999999999999E-2</v>
      </c>
      <c r="N38" s="49">
        <v>40</v>
      </c>
      <c r="O38" s="4">
        <f t="shared" si="3"/>
        <v>0.6</v>
      </c>
    </row>
    <row r="39" spans="1:18" ht="15.75" customHeight="1" x14ac:dyDescent="0.25">
      <c r="A39" s="203"/>
      <c r="B39" s="57">
        <f t="shared" si="11"/>
        <v>2</v>
      </c>
      <c r="C39" s="199"/>
      <c r="D39" s="37" t="s">
        <v>69</v>
      </c>
      <c r="E39" s="6">
        <v>1.2E-2</v>
      </c>
      <c r="F39" s="59">
        <f t="shared" si="12"/>
        <v>5</v>
      </c>
      <c r="G39" s="48">
        <v>75</v>
      </c>
      <c r="H39" s="111">
        <f t="shared" si="14"/>
        <v>0.9</v>
      </c>
      <c r="I39" s="7">
        <f t="shared" si="13"/>
        <v>4.5</v>
      </c>
      <c r="J39" s="6">
        <f t="shared" si="10"/>
        <v>0.06</v>
      </c>
      <c r="L39" s="36" t="s">
        <v>16</v>
      </c>
      <c r="M39" s="8">
        <f>J143</f>
        <v>1.2E-2</v>
      </c>
      <c r="N39" s="49">
        <v>47</v>
      </c>
      <c r="O39" s="4">
        <f>M39*N39</f>
        <v>0.56400000000000006</v>
      </c>
    </row>
    <row r="40" spans="1:18" ht="15.75" customHeight="1" x14ac:dyDescent="0.25">
      <c r="A40" s="203"/>
      <c r="B40" s="57">
        <f t="shared" si="11"/>
        <v>2</v>
      </c>
      <c r="C40" s="199"/>
      <c r="D40" s="37" t="s">
        <v>19</v>
      </c>
      <c r="E40" s="6">
        <v>5.0000000000000001E-3</v>
      </c>
      <c r="F40" s="59">
        <f t="shared" si="12"/>
        <v>5</v>
      </c>
      <c r="G40" s="48">
        <v>175</v>
      </c>
      <c r="H40" s="111">
        <f t="shared" si="14"/>
        <v>0.875</v>
      </c>
      <c r="I40" s="7">
        <f t="shared" si="13"/>
        <v>4.375</v>
      </c>
      <c r="J40" s="6">
        <f t="shared" si="10"/>
        <v>2.5000000000000001E-2</v>
      </c>
      <c r="L40" s="101" t="s">
        <v>41</v>
      </c>
      <c r="M40" s="54">
        <f>SUM(M6:M39)</f>
        <v>18.756030217948719</v>
      </c>
      <c r="N40" s="62"/>
      <c r="O40" s="30">
        <f>SUM(O6:O39)</f>
        <v>1830.0000000000002</v>
      </c>
    </row>
    <row r="41" spans="1:18" ht="15.75" customHeight="1" x14ac:dyDescent="0.25">
      <c r="A41" s="203"/>
      <c r="B41" s="57">
        <f t="shared" si="11"/>
        <v>2</v>
      </c>
      <c r="C41" s="199"/>
      <c r="D41" s="37" t="s">
        <v>7</v>
      </c>
      <c r="E41" s="6">
        <v>3.0000000000000001E-3</v>
      </c>
      <c r="F41" s="59">
        <f t="shared" si="12"/>
        <v>5</v>
      </c>
      <c r="G41" s="48">
        <v>115</v>
      </c>
      <c r="H41" s="111">
        <f t="shared" si="14"/>
        <v>0.34500000000000003</v>
      </c>
      <c r="I41" s="7">
        <f t="shared" si="13"/>
        <v>1.7249999999999999</v>
      </c>
      <c r="J41" s="6">
        <f t="shared" si="10"/>
        <v>1.4999999999999999E-2</v>
      </c>
      <c r="L41"/>
      <c r="M41"/>
      <c r="N41"/>
      <c r="O41"/>
    </row>
    <row r="42" spans="1:18" ht="15.75" customHeight="1" x14ac:dyDescent="0.25">
      <c r="A42" s="203"/>
      <c r="B42" s="57">
        <f t="shared" si="11"/>
        <v>2</v>
      </c>
      <c r="C42" s="204" t="s">
        <v>26</v>
      </c>
      <c r="D42" s="37" t="s">
        <v>21</v>
      </c>
      <c r="E42" s="6">
        <v>6.0999999999999999E-2</v>
      </c>
      <c r="F42" s="59">
        <f t="shared" si="12"/>
        <v>5</v>
      </c>
      <c r="G42" s="48">
        <v>100</v>
      </c>
      <c r="H42" s="111">
        <f t="shared" si="14"/>
        <v>6.1</v>
      </c>
      <c r="I42" s="7">
        <f t="shared" si="13"/>
        <v>30.5</v>
      </c>
      <c r="J42" s="6">
        <f t="shared" si="10"/>
        <v>0.30499999999999999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2</v>
      </c>
      <c r="C43" s="204"/>
      <c r="D43" s="37" t="s">
        <v>27</v>
      </c>
      <c r="E43" s="6">
        <v>6.0000000000000001E-3</v>
      </c>
      <c r="F43" s="59">
        <f t="shared" si="12"/>
        <v>5</v>
      </c>
      <c r="G43" s="48">
        <v>665</v>
      </c>
      <c r="H43" s="111">
        <f t="shared" si="14"/>
        <v>3.99</v>
      </c>
      <c r="I43" s="7">
        <f t="shared" si="13"/>
        <v>19.95</v>
      </c>
      <c r="J43" s="6">
        <f t="shared" si="10"/>
        <v>0.03</v>
      </c>
      <c r="L43" s="110" t="s">
        <v>95</v>
      </c>
      <c r="M43" s="61"/>
      <c r="N43" s="213" t="s">
        <v>118</v>
      </c>
      <c r="O43" s="213"/>
      <c r="P43" s="213"/>
    </row>
    <row r="44" spans="1:18" ht="15.75" customHeight="1" x14ac:dyDescent="0.25">
      <c r="A44" s="203"/>
      <c r="B44" s="57">
        <f t="shared" si="11"/>
        <v>2</v>
      </c>
      <c r="C44" s="183" t="s">
        <v>39</v>
      </c>
      <c r="D44" s="36" t="s">
        <v>76</v>
      </c>
      <c r="E44" s="44">
        <v>0.02</v>
      </c>
      <c r="F44" s="59">
        <f t="shared" si="12"/>
        <v>5</v>
      </c>
      <c r="G44" s="47">
        <v>140</v>
      </c>
      <c r="H44" s="5">
        <f>G44*E44</f>
        <v>2.8000000000000003</v>
      </c>
      <c r="I44" s="7">
        <f t="shared" si="13"/>
        <v>14</v>
      </c>
      <c r="J44" s="8">
        <f t="shared" si="10"/>
        <v>0.1</v>
      </c>
      <c r="L44" s="31"/>
      <c r="M44" s="33" t="s">
        <v>97</v>
      </c>
      <c r="N44" s="214" t="s">
        <v>98</v>
      </c>
      <c r="O44" s="214"/>
      <c r="P44" s="214"/>
    </row>
    <row r="45" spans="1:18" s="16" customFormat="1" ht="15.75" customHeight="1" x14ac:dyDescent="0.25">
      <c r="A45" s="203"/>
      <c r="B45" s="57">
        <f t="shared" si="11"/>
        <v>2</v>
      </c>
      <c r="C45" s="184"/>
      <c r="D45" s="36" t="s">
        <v>12</v>
      </c>
      <c r="E45" s="44">
        <v>0.02</v>
      </c>
      <c r="F45" s="59">
        <f t="shared" si="12"/>
        <v>5</v>
      </c>
      <c r="G45" s="47">
        <v>50</v>
      </c>
      <c r="H45" s="5">
        <f>G45*E45</f>
        <v>1</v>
      </c>
      <c r="I45" s="7">
        <f t="shared" si="13"/>
        <v>5</v>
      </c>
      <c r="J45" s="8">
        <f t="shared" si="10"/>
        <v>0.1</v>
      </c>
      <c r="K45"/>
      <c r="L45"/>
      <c r="M45" s="29"/>
      <c r="N45"/>
      <c r="O45"/>
      <c r="P45"/>
      <c r="Q45"/>
      <c r="R45"/>
    </row>
    <row r="46" spans="1:18" ht="15.75" customHeight="1" x14ac:dyDescent="0.25">
      <c r="A46" s="203"/>
      <c r="B46" s="57">
        <f t="shared" si="11"/>
        <v>2</v>
      </c>
      <c r="C46" s="184"/>
      <c r="D46" s="36" t="s">
        <v>13</v>
      </c>
      <c r="E46" s="19">
        <v>2.0000000000000001E-4</v>
      </c>
      <c r="F46" s="59">
        <f t="shared" si="12"/>
        <v>5</v>
      </c>
      <c r="G46" s="47">
        <v>297</v>
      </c>
      <c r="H46" s="5">
        <f>G46*E46</f>
        <v>5.9400000000000001E-2</v>
      </c>
      <c r="I46" s="7">
        <f t="shared" si="13"/>
        <v>0.29699999999999999</v>
      </c>
      <c r="J46" s="8">
        <f>F46*E46</f>
        <v>1E-3</v>
      </c>
      <c r="L46"/>
      <c r="M46" s="29"/>
      <c r="N46"/>
      <c r="O46"/>
      <c r="P46"/>
      <c r="Q46"/>
      <c r="R46"/>
    </row>
    <row r="47" spans="1:18" ht="15.75" customHeight="1" x14ac:dyDescent="0.25">
      <c r="A47" s="203"/>
      <c r="B47" s="57">
        <f t="shared" si="11"/>
        <v>2</v>
      </c>
      <c r="C47" s="185"/>
      <c r="D47" s="36" t="s">
        <v>79</v>
      </c>
      <c r="E47" s="44">
        <v>0.2</v>
      </c>
      <c r="F47" s="59">
        <f t="shared" si="12"/>
        <v>5</v>
      </c>
      <c r="G47" s="47"/>
      <c r="H47" s="5"/>
      <c r="I47" s="7"/>
      <c r="J47" s="8">
        <f t="shared" si="10"/>
        <v>1</v>
      </c>
      <c r="L47"/>
      <c r="M47" s="27"/>
      <c r="N47" s="29"/>
      <c r="O47"/>
      <c r="P47"/>
      <c r="Q47"/>
      <c r="R47"/>
    </row>
    <row r="48" spans="1:18" ht="15.75" customHeight="1" x14ac:dyDescent="0.25">
      <c r="A48" s="203"/>
      <c r="B48" s="57">
        <f t="shared" si="11"/>
        <v>2</v>
      </c>
      <c r="C48" s="113" t="s">
        <v>38</v>
      </c>
      <c r="D48" s="37" t="s">
        <v>38</v>
      </c>
      <c r="E48" s="6">
        <v>0.08</v>
      </c>
      <c r="F48" s="59">
        <f t="shared" si="12"/>
        <v>5</v>
      </c>
      <c r="G48" s="48">
        <v>40</v>
      </c>
      <c r="H48" s="111">
        <f>E48*G48</f>
        <v>3.2</v>
      </c>
      <c r="I48" s="7">
        <f>J48*G48</f>
        <v>16</v>
      </c>
      <c r="J48" s="6">
        <f t="shared" si="10"/>
        <v>0.4</v>
      </c>
      <c r="L48"/>
      <c r="M48"/>
      <c r="N48" s="27"/>
      <c r="O48"/>
      <c r="P48"/>
      <c r="Q48"/>
      <c r="R48"/>
    </row>
    <row r="49" spans="1:18" ht="15.75" customHeight="1" x14ac:dyDescent="0.25">
      <c r="A49" s="215"/>
      <c r="B49" s="57">
        <f t="shared" si="11"/>
        <v>2</v>
      </c>
      <c r="C49" s="115" t="s">
        <v>70</v>
      </c>
      <c r="D49" s="36" t="s">
        <v>70</v>
      </c>
      <c r="E49" s="8">
        <v>0.1</v>
      </c>
      <c r="F49" s="59">
        <f t="shared" si="12"/>
        <v>5</v>
      </c>
      <c r="G49" s="48">
        <v>98</v>
      </c>
      <c r="H49" s="111">
        <f>E49*G49</f>
        <v>9.8000000000000007</v>
      </c>
      <c r="I49" s="7">
        <f>J49*G49</f>
        <v>49</v>
      </c>
      <c r="J49" s="6">
        <f t="shared" si="10"/>
        <v>0.5</v>
      </c>
      <c r="L49"/>
      <c r="M49"/>
      <c r="N49"/>
      <c r="O49"/>
      <c r="P49"/>
      <c r="Q49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305</v>
      </c>
      <c r="J50" s="45">
        <f>SUM(J29:J49)</f>
        <v>4.85297</v>
      </c>
      <c r="P50"/>
      <c r="Q50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/>
      <c r="O51"/>
    </row>
    <row r="52" spans="1:18" customFormat="1" ht="15.75" customHeight="1" x14ac:dyDescent="0.25">
      <c r="E52" s="27"/>
    </row>
    <row r="53" spans="1:18" customFormat="1" ht="15.75" customHeight="1" x14ac:dyDescent="0.25">
      <c r="E53" s="27"/>
      <c r="L53" s="13"/>
      <c r="M53" s="13"/>
      <c r="N53" s="22"/>
      <c r="O53" s="13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4</v>
      </c>
      <c r="G55" s="47">
        <v>38</v>
      </c>
      <c r="H55" s="111">
        <f t="shared" ref="H55:H60" si="15">G55*E55</f>
        <v>0.98799999999999999</v>
      </c>
      <c r="I55" s="7">
        <f t="shared" ref="I55:I64" si="16">J55*G55</f>
        <v>3.952</v>
      </c>
      <c r="J55" s="8">
        <f t="shared" ref="J55:J72" si="17">F55*E55</f>
        <v>0.104</v>
      </c>
      <c r="L55" s="17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4</v>
      </c>
      <c r="G56" s="47">
        <v>115</v>
      </c>
      <c r="H56" s="111">
        <f t="shared" si="15"/>
        <v>0.69000000000000006</v>
      </c>
      <c r="I56" s="7">
        <f t="shared" si="16"/>
        <v>2.7600000000000002</v>
      </c>
      <c r="J56" s="8">
        <f t="shared" si="17"/>
        <v>2.4E-2</v>
      </c>
      <c r="L56" s="17"/>
    </row>
    <row r="57" spans="1:18" ht="15.75" customHeight="1" x14ac:dyDescent="0.25">
      <c r="A57" s="181"/>
      <c r="B57" s="60">
        <f t="shared" ref="B57:B72" si="18">B56</f>
        <v>2</v>
      </c>
      <c r="C57" s="193"/>
      <c r="D57" s="36" t="s">
        <v>8</v>
      </c>
      <c r="E57" s="44">
        <v>3.5000000000000003E-2</v>
      </c>
      <c r="F57" s="58">
        <f t="shared" ref="F57:F72" si="19">F56</f>
        <v>4</v>
      </c>
      <c r="G57" s="47">
        <v>50</v>
      </c>
      <c r="H57" s="111">
        <f t="shared" si="15"/>
        <v>1.7500000000000002</v>
      </c>
      <c r="I57" s="7">
        <f t="shared" si="16"/>
        <v>7.0000000000000009</v>
      </c>
      <c r="J57" s="8">
        <f t="shared" si="17"/>
        <v>0.14000000000000001</v>
      </c>
      <c r="L57" s="17"/>
    </row>
    <row r="58" spans="1:18" ht="15.75" customHeight="1" x14ac:dyDescent="0.25">
      <c r="A58" s="181"/>
      <c r="B58" s="60">
        <f t="shared" si="18"/>
        <v>2</v>
      </c>
      <c r="C58" s="193"/>
      <c r="D58" s="36" t="s">
        <v>10</v>
      </c>
      <c r="E58" s="44">
        <v>2.5000000000000001E-2</v>
      </c>
      <c r="F58" s="58">
        <f t="shared" si="19"/>
        <v>4</v>
      </c>
      <c r="G58" s="47">
        <v>50</v>
      </c>
      <c r="H58" s="111">
        <f t="shared" si="15"/>
        <v>1.25</v>
      </c>
      <c r="I58" s="7">
        <f t="shared" si="16"/>
        <v>5</v>
      </c>
      <c r="J58" s="8">
        <f t="shared" si="17"/>
        <v>0.1</v>
      </c>
      <c r="L58" s="17"/>
    </row>
    <row r="59" spans="1:18" ht="15.75" customHeight="1" x14ac:dyDescent="0.25">
      <c r="A59" s="181"/>
      <c r="B59" s="60">
        <f t="shared" si="18"/>
        <v>2</v>
      </c>
      <c r="C59" s="193"/>
      <c r="D59" s="36" t="s">
        <v>9</v>
      </c>
      <c r="E59" s="44">
        <v>1.9E-2</v>
      </c>
      <c r="F59" s="58">
        <f t="shared" si="19"/>
        <v>4</v>
      </c>
      <c r="G59" s="47">
        <v>40</v>
      </c>
      <c r="H59" s="111">
        <f t="shared" si="15"/>
        <v>0.76</v>
      </c>
      <c r="I59" s="7">
        <f t="shared" si="16"/>
        <v>3.04</v>
      </c>
      <c r="J59" s="8">
        <f t="shared" si="17"/>
        <v>7.5999999999999998E-2</v>
      </c>
      <c r="L59" s="17"/>
    </row>
    <row r="60" spans="1:18" ht="15.75" customHeight="1" x14ac:dyDescent="0.25">
      <c r="A60" s="181"/>
      <c r="B60" s="60">
        <f t="shared" si="18"/>
        <v>2</v>
      </c>
      <c r="C60" s="194"/>
      <c r="D60" s="36" t="s">
        <v>11</v>
      </c>
      <c r="E60" s="44">
        <v>1.7999999999999999E-2</v>
      </c>
      <c r="F60" s="58">
        <f t="shared" si="19"/>
        <v>4</v>
      </c>
      <c r="G60" s="47">
        <v>27</v>
      </c>
      <c r="H60" s="111">
        <f t="shared" si="15"/>
        <v>0.48599999999999999</v>
      </c>
      <c r="I60" s="7">
        <f t="shared" si="16"/>
        <v>1.944</v>
      </c>
      <c r="J60" s="8">
        <f t="shared" si="17"/>
        <v>7.1999999999999995E-2</v>
      </c>
    </row>
    <row r="61" spans="1:18" ht="15.75" customHeight="1" x14ac:dyDescent="0.25">
      <c r="A61" s="181"/>
      <c r="B61" s="60">
        <f t="shared" si="18"/>
        <v>2</v>
      </c>
      <c r="C61" s="192" t="s">
        <v>28</v>
      </c>
      <c r="D61" s="36" t="s">
        <v>81</v>
      </c>
      <c r="E61" s="6">
        <f>H61/G61</f>
        <v>7.2829000000000019E-2</v>
      </c>
      <c r="F61" s="58">
        <f t="shared" si="19"/>
        <v>4</v>
      </c>
      <c r="G61" s="49">
        <v>400</v>
      </c>
      <c r="H61" s="5">
        <f>61-H55-H56-H57-H58-H59-H60-H62-H63-H64-H65-H66-H67-H68-H69-H70-H71-H72</f>
        <v>29.131600000000009</v>
      </c>
      <c r="I61" s="7">
        <f t="shared" si="16"/>
        <v>116.52640000000002</v>
      </c>
      <c r="J61" s="8">
        <f t="shared" si="17"/>
        <v>0.29131600000000007</v>
      </c>
    </row>
    <row r="62" spans="1:18" ht="15.75" customHeight="1" x14ac:dyDescent="0.25">
      <c r="A62" s="181"/>
      <c r="B62" s="60">
        <f t="shared" si="18"/>
        <v>2</v>
      </c>
      <c r="C62" s="193"/>
      <c r="D62" s="36" t="s">
        <v>57</v>
      </c>
      <c r="E62" s="6">
        <v>0.03</v>
      </c>
      <c r="F62" s="58">
        <f t="shared" si="19"/>
        <v>4</v>
      </c>
      <c r="G62" s="49">
        <v>130</v>
      </c>
      <c r="H62" s="5">
        <f>G62*E62</f>
        <v>3.9</v>
      </c>
      <c r="I62" s="7">
        <f t="shared" si="16"/>
        <v>15.6</v>
      </c>
      <c r="J62" s="8">
        <f t="shared" si="17"/>
        <v>0.12</v>
      </c>
    </row>
    <row r="63" spans="1:18" ht="15.75" customHeight="1" x14ac:dyDescent="0.25">
      <c r="A63" s="181"/>
      <c r="B63" s="60">
        <f t="shared" si="18"/>
        <v>2</v>
      </c>
      <c r="C63" s="193"/>
      <c r="D63" s="36" t="s">
        <v>32</v>
      </c>
      <c r="E63" s="6">
        <v>1.2E-2</v>
      </c>
      <c r="F63" s="58">
        <f t="shared" si="19"/>
        <v>4</v>
      </c>
      <c r="G63" s="49">
        <v>165</v>
      </c>
      <c r="H63" s="5">
        <f>G63*E63</f>
        <v>1.98</v>
      </c>
      <c r="I63" s="7">
        <f t="shared" si="16"/>
        <v>7.92</v>
      </c>
      <c r="J63" s="8">
        <f t="shared" si="17"/>
        <v>4.8000000000000001E-2</v>
      </c>
    </row>
    <row r="64" spans="1:18" ht="15.75" customHeight="1" x14ac:dyDescent="0.25">
      <c r="A64" s="181"/>
      <c r="B64" s="60">
        <f t="shared" si="18"/>
        <v>2</v>
      </c>
      <c r="C64" s="193"/>
      <c r="D64" s="36" t="s">
        <v>24</v>
      </c>
      <c r="E64" s="6">
        <v>2E-3</v>
      </c>
      <c r="F64" s="58">
        <f t="shared" si="19"/>
        <v>4</v>
      </c>
      <c r="G64" s="47">
        <v>215</v>
      </c>
      <c r="H64" s="5">
        <f>G64*E64</f>
        <v>0.43</v>
      </c>
      <c r="I64" s="7">
        <f t="shared" si="16"/>
        <v>1.72</v>
      </c>
      <c r="J64" s="8">
        <f t="shared" si="17"/>
        <v>8.0000000000000002E-3</v>
      </c>
    </row>
    <row r="65" spans="1:15" ht="15.75" customHeight="1" x14ac:dyDescent="0.25">
      <c r="A65" s="181"/>
      <c r="B65" s="60">
        <f t="shared" si="18"/>
        <v>2</v>
      </c>
      <c r="C65" s="194"/>
      <c r="D65" s="36" t="s">
        <v>79</v>
      </c>
      <c r="E65" s="6">
        <v>0.2</v>
      </c>
      <c r="F65" s="58">
        <f t="shared" si="19"/>
        <v>4</v>
      </c>
      <c r="G65" s="47"/>
      <c r="H65" s="5"/>
      <c r="I65" s="7"/>
      <c r="J65" s="8">
        <f t="shared" si="17"/>
        <v>0.8</v>
      </c>
    </row>
    <row r="66" spans="1:15" ht="15.75" customHeight="1" x14ac:dyDescent="0.25">
      <c r="A66" s="181"/>
      <c r="B66" s="60">
        <f t="shared" si="18"/>
        <v>2</v>
      </c>
      <c r="C66" s="192" t="s">
        <v>82</v>
      </c>
      <c r="D66" s="36" t="s">
        <v>8</v>
      </c>
      <c r="E66" s="6">
        <v>0.2</v>
      </c>
      <c r="F66" s="58">
        <f t="shared" si="19"/>
        <v>4</v>
      </c>
      <c r="G66" s="47">
        <v>50</v>
      </c>
      <c r="H66" s="5">
        <f>G66*E66</f>
        <v>10</v>
      </c>
      <c r="I66" s="7">
        <f>J66*G66</f>
        <v>40</v>
      </c>
      <c r="J66" s="8">
        <f t="shared" si="17"/>
        <v>0.8</v>
      </c>
    </row>
    <row r="67" spans="1:15" ht="15.75" customHeight="1" x14ac:dyDescent="0.25">
      <c r="A67" s="181"/>
      <c r="B67" s="60">
        <f t="shared" si="18"/>
        <v>2</v>
      </c>
      <c r="C67" s="194"/>
      <c r="D67" s="36" t="s">
        <v>27</v>
      </c>
      <c r="E67" s="6">
        <v>5.0000000000000001E-3</v>
      </c>
      <c r="F67" s="58">
        <f t="shared" si="19"/>
        <v>4</v>
      </c>
      <c r="G67" s="47">
        <v>665</v>
      </c>
      <c r="H67" s="5">
        <f>G67*E67</f>
        <v>3.3250000000000002</v>
      </c>
      <c r="I67" s="7">
        <f>J67*G67</f>
        <v>13.3</v>
      </c>
      <c r="J67" s="8">
        <f t="shared" si="17"/>
        <v>0.02</v>
      </c>
    </row>
    <row r="68" spans="1:15" ht="15.75" customHeight="1" x14ac:dyDescent="0.25">
      <c r="A68" s="181"/>
      <c r="B68" s="60">
        <f t="shared" si="18"/>
        <v>2</v>
      </c>
      <c r="C68" s="183" t="s">
        <v>99</v>
      </c>
      <c r="D68" s="36" t="s">
        <v>14</v>
      </c>
      <c r="E68" s="6">
        <v>4.5999999999999999E-2</v>
      </c>
      <c r="F68" s="58">
        <f t="shared" si="19"/>
        <v>4</v>
      </c>
      <c r="G68" s="49">
        <v>75</v>
      </c>
      <c r="H68" s="5">
        <f>G68*E68</f>
        <v>3.4499999999999997</v>
      </c>
      <c r="I68" s="7">
        <f>J68*G68</f>
        <v>13.799999999999999</v>
      </c>
      <c r="J68" s="8">
        <f t="shared" si="17"/>
        <v>0.184</v>
      </c>
    </row>
    <row r="69" spans="1:15" ht="15.75" customHeight="1" x14ac:dyDescent="0.25">
      <c r="A69" s="181"/>
      <c r="B69" s="60">
        <f t="shared" si="18"/>
        <v>2</v>
      </c>
      <c r="C69" s="184"/>
      <c r="D69" s="36" t="s">
        <v>12</v>
      </c>
      <c r="E69" s="6">
        <v>2.4E-2</v>
      </c>
      <c r="F69" s="58">
        <f t="shared" si="19"/>
        <v>4</v>
      </c>
      <c r="G69" s="47">
        <v>50</v>
      </c>
      <c r="H69" s="5">
        <f>G69*E69</f>
        <v>1.2</v>
      </c>
      <c r="I69" s="7">
        <f>J69*G69</f>
        <v>4.8</v>
      </c>
      <c r="J69" s="8">
        <f t="shared" si="17"/>
        <v>9.6000000000000002E-2</v>
      </c>
      <c r="L69"/>
      <c r="M69"/>
      <c r="N69"/>
      <c r="O69"/>
    </row>
    <row r="70" spans="1:15" ht="15.75" customHeight="1" x14ac:dyDescent="0.25">
      <c r="A70" s="181"/>
      <c r="B70" s="60">
        <f t="shared" si="18"/>
        <v>2</v>
      </c>
      <c r="C70" s="184"/>
      <c r="D70" s="36" t="s">
        <v>13</v>
      </c>
      <c r="E70" s="40">
        <v>2.0000000000000001E-4</v>
      </c>
      <c r="F70" s="58">
        <f t="shared" si="19"/>
        <v>4</v>
      </c>
      <c r="G70" s="47">
        <v>297</v>
      </c>
      <c r="H70" s="5">
        <f>G70*E70</f>
        <v>5.9400000000000001E-2</v>
      </c>
      <c r="I70" s="7">
        <f>J70*G70</f>
        <v>0.23760000000000001</v>
      </c>
      <c r="J70" s="8">
        <f t="shared" si="17"/>
        <v>8.0000000000000004E-4</v>
      </c>
      <c r="L70"/>
      <c r="M70"/>
      <c r="N70"/>
      <c r="O70"/>
    </row>
    <row r="71" spans="1:15" ht="15.75" customHeight="1" x14ac:dyDescent="0.25">
      <c r="A71" s="181"/>
      <c r="B71" s="60">
        <f t="shared" si="18"/>
        <v>2</v>
      </c>
      <c r="C71" s="185"/>
      <c r="D71" s="36" t="s">
        <v>79</v>
      </c>
      <c r="E71" s="6">
        <v>0.17199999999999999</v>
      </c>
      <c r="F71" s="58">
        <f t="shared" si="19"/>
        <v>4</v>
      </c>
      <c r="G71" s="47"/>
      <c r="H71" s="5"/>
      <c r="I71" s="7"/>
      <c r="J71" s="8">
        <f t="shared" si="17"/>
        <v>0.68799999999999994</v>
      </c>
      <c r="L71"/>
      <c r="M71"/>
      <c r="N71"/>
      <c r="O71"/>
    </row>
    <row r="72" spans="1:15" ht="15.75" customHeight="1" x14ac:dyDescent="0.25">
      <c r="A72" s="191"/>
      <c r="B72" s="60">
        <f t="shared" si="18"/>
        <v>2</v>
      </c>
      <c r="C72" s="3" t="s">
        <v>38</v>
      </c>
      <c r="D72" s="41" t="s">
        <v>38</v>
      </c>
      <c r="E72" s="6">
        <v>0.04</v>
      </c>
      <c r="F72" s="58">
        <f t="shared" si="19"/>
        <v>4</v>
      </c>
      <c r="G72" s="47">
        <v>40</v>
      </c>
      <c r="H72" s="5">
        <f>G72*E72</f>
        <v>1.6</v>
      </c>
      <c r="I72" s="7">
        <f>J72*G72</f>
        <v>6.4</v>
      </c>
      <c r="J72" s="8">
        <f t="shared" si="17"/>
        <v>0.16</v>
      </c>
      <c r="L72"/>
      <c r="M72"/>
      <c r="N72"/>
      <c r="O72"/>
    </row>
    <row r="73" spans="1:15" ht="15.75" customHeight="1" x14ac:dyDescent="0.25">
      <c r="A73" s="174" t="s">
        <v>41</v>
      </c>
      <c r="B73" s="174"/>
      <c r="C73" s="174"/>
      <c r="D73" s="174"/>
      <c r="E73" s="45"/>
      <c r="F73" s="112"/>
      <c r="G73" s="112"/>
      <c r="H73" s="2">
        <f>SUM(H55:H72)</f>
        <v>61.000000000000014</v>
      </c>
      <c r="I73" s="2">
        <f>SUM(I55:I72)</f>
        <v>244.00000000000003</v>
      </c>
      <c r="J73" s="45">
        <f>SUM(J55:J72)</f>
        <v>3.7321160000000004</v>
      </c>
      <c r="L73"/>
      <c r="M73"/>
      <c r="N73"/>
      <c r="O73"/>
    </row>
    <row r="74" spans="1:15" ht="15.75" customHeight="1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v>2</v>
      </c>
      <c r="G74" s="49">
        <v>40</v>
      </c>
      <c r="H74" s="111">
        <f t="shared" ref="H74:H82" si="20">E74*G74</f>
        <v>3.76</v>
      </c>
      <c r="I74" s="7">
        <f t="shared" ref="I74:I82" si="21">J74*G74</f>
        <v>7.52</v>
      </c>
      <c r="J74" s="6">
        <f>F74*E74</f>
        <v>0.188</v>
      </c>
      <c r="L74"/>
      <c r="M74"/>
      <c r="N74"/>
      <c r="O74"/>
    </row>
    <row r="75" spans="1:15" ht="15.75" customHeight="1" x14ac:dyDescent="0.25">
      <c r="A75" s="209"/>
      <c r="B75" s="57">
        <f>B74</f>
        <v>3</v>
      </c>
      <c r="C75" s="195"/>
      <c r="D75" s="37" t="s">
        <v>29</v>
      </c>
      <c r="E75" s="6">
        <v>2.9000000000000001E-2</v>
      </c>
      <c r="F75" s="59">
        <f>F74</f>
        <v>2</v>
      </c>
      <c r="G75" s="49">
        <v>75</v>
      </c>
      <c r="H75" s="111">
        <f t="shared" si="20"/>
        <v>2.1750000000000003</v>
      </c>
      <c r="I75" s="7">
        <f t="shared" si="21"/>
        <v>4.3500000000000005</v>
      </c>
      <c r="J75" s="6">
        <f t="shared" ref="J75:J90" si="22">F75*E75</f>
        <v>5.8000000000000003E-2</v>
      </c>
      <c r="L75"/>
      <c r="M75"/>
      <c r="N75"/>
      <c r="O75"/>
    </row>
    <row r="76" spans="1:15" ht="15.75" customHeight="1" x14ac:dyDescent="0.25">
      <c r="A76" s="209"/>
      <c r="B76" s="57">
        <f t="shared" ref="B76:B90" si="23">B75</f>
        <v>3</v>
      </c>
      <c r="C76" s="195"/>
      <c r="D76" s="37" t="s">
        <v>15</v>
      </c>
      <c r="E76" s="6">
        <v>0.01</v>
      </c>
      <c r="F76" s="59">
        <f t="shared" ref="F76:F90" si="24">F75</f>
        <v>2</v>
      </c>
      <c r="G76" s="49">
        <v>140</v>
      </c>
      <c r="H76" s="111">
        <f t="shared" si="20"/>
        <v>1.4000000000000001</v>
      </c>
      <c r="I76" s="7">
        <f t="shared" si="21"/>
        <v>2.8000000000000003</v>
      </c>
      <c r="J76" s="6">
        <f t="shared" si="22"/>
        <v>0.02</v>
      </c>
      <c r="L76" s="17"/>
    </row>
    <row r="77" spans="1:15" ht="15.75" customHeight="1" x14ac:dyDescent="0.25">
      <c r="A77" s="209"/>
      <c r="B77" s="57">
        <f t="shared" si="23"/>
        <v>3</v>
      </c>
      <c r="C77" s="195"/>
      <c r="D77" s="37" t="s">
        <v>12</v>
      </c>
      <c r="E77" s="6">
        <v>1E-3</v>
      </c>
      <c r="F77" s="59">
        <f t="shared" si="24"/>
        <v>2</v>
      </c>
      <c r="G77" s="48">
        <v>50</v>
      </c>
      <c r="H77" s="111">
        <f t="shared" si="20"/>
        <v>0.05</v>
      </c>
      <c r="I77" s="7">
        <f t="shared" si="21"/>
        <v>0.1</v>
      </c>
      <c r="J77" s="6">
        <f t="shared" si="22"/>
        <v>2E-3</v>
      </c>
      <c r="L77" s="17"/>
    </row>
    <row r="78" spans="1:15" ht="15.75" customHeight="1" x14ac:dyDescent="0.25">
      <c r="A78" s="209"/>
      <c r="B78" s="57">
        <f t="shared" si="23"/>
        <v>3</v>
      </c>
      <c r="C78" s="210" t="s">
        <v>58</v>
      </c>
      <c r="D78" s="37" t="s">
        <v>8</v>
      </c>
      <c r="E78" s="6">
        <v>0.1</v>
      </c>
      <c r="F78" s="59">
        <f t="shared" si="24"/>
        <v>2</v>
      </c>
      <c r="G78" s="47">
        <v>50</v>
      </c>
      <c r="H78" s="111">
        <f t="shared" si="20"/>
        <v>5</v>
      </c>
      <c r="I78" s="7">
        <f t="shared" si="21"/>
        <v>10</v>
      </c>
      <c r="J78" s="6">
        <f t="shared" si="22"/>
        <v>0.2</v>
      </c>
      <c r="L78" s="17"/>
    </row>
    <row r="79" spans="1:15" ht="15.75" customHeight="1" x14ac:dyDescent="0.25">
      <c r="A79" s="209"/>
      <c r="B79" s="57">
        <f t="shared" si="23"/>
        <v>3</v>
      </c>
      <c r="C79" s="211"/>
      <c r="D79" s="37" t="s">
        <v>56</v>
      </c>
      <c r="E79" s="6">
        <v>0.01</v>
      </c>
      <c r="F79" s="59">
        <f t="shared" si="24"/>
        <v>2</v>
      </c>
      <c r="G79" s="48">
        <v>55</v>
      </c>
      <c r="H79" s="111">
        <f t="shared" si="20"/>
        <v>0.55000000000000004</v>
      </c>
      <c r="I79" s="7">
        <f t="shared" si="21"/>
        <v>1.1000000000000001</v>
      </c>
      <c r="J79" s="6">
        <f t="shared" si="22"/>
        <v>0.02</v>
      </c>
      <c r="L79" s="17"/>
    </row>
    <row r="80" spans="1:15" ht="15.75" customHeight="1" x14ac:dyDescent="0.25">
      <c r="A80" s="209"/>
      <c r="B80" s="57">
        <f t="shared" si="23"/>
        <v>3</v>
      </c>
      <c r="C80" s="211"/>
      <c r="D80" s="37" t="s">
        <v>9</v>
      </c>
      <c r="E80" s="6">
        <v>1.2999999999999999E-2</v>
      </c>
      <c r="F80" s="59">
        <f t="shared" si="24"/>
        <v>2</v>
      </c>
      <c r="G80" s="48">
        <v>40</v>
      </c>
      <c r="H80" s="111">
        <f t="shared" si="20"/>
        <v>0.52</v>
      </c>
      <c r="I80" s="7">
        <f t="shared" si="21"/>
        <v>1.04</v>
      </c>
      <c r="J80" s="6">
        <f t="shared" si="22"/>
        <v>2.5999999999999999E-2</v>
      </c>
      <c r="L80" s="17"/>
    </row>
    <row r="81" spans="1:51" ht="15.75" customHeight="1" x14ac:dyDescent="0.25">
      <c r="A81" s="209"/>
      <c r="B81" s="57">
        <f t="shared" si="23"/>
        <v>3</v>
      </c>
      <c r="C81" s="211"/>
      <c r="D81" s="37" t="s">
        <v>11</v>
      </c>
      <c r="E81" s="6">
        <v>1.2E-2</v>
      </c>
      <c r="F81" s="59">
        <f t="shared" si="24"/>
        <v>2</v>
      </c>
      <c r="G81" s="48">
        <v>27</v>
      </c>
      <c r="H81" s="111">
        <f t="shared" si="20"/>
        <v>0.32400000000000001</v>
      </c>
      <c r="I81" s="7">
        <f t="shared" si="21"/>
        <v>0.64800000000000002</v>
      </c>
      <c r="J81" s="6">
        <f t="shared" si="22"/>
        <v>2.4E-2</v>
      </c>
      <c r="L81" s="17"/>
    </row>
    <row r="82" spans="1:51" ht="15.75" customHeight="1" x14ac:dyDescent="0.25">
      <c r="A82" s="209"/>
      <c r="B82" s="57">
        <f t="shared" si="23"/>
        <v>3</v>
      </c>
      <c r="C82" s="211"/>
      <c r="D82" s="37" t="s">
        <v>7</v>
      </c>
      <c r="E82" s="6">
        <v>3.0000000000000001E-3</v>
      </c>
      <c r="F82" s="59">
        <f t="shared" si="24"/>
        <v>2</v>
      </c>
      <c r="G82" s="48">
        <v>115</v>
      </c>
      <c r="H82" s="111">
        <f t="shared" si="20"/>
        <v>0.34500000000000003</v>
      </c>
      <c r="I82" s="7">
        <f t="shared" si="21"/>
        <v>0.69000000000000006</v>
      </c>
      <c r="J82" s="6">
        <f t="shared" si="22"/>
        <v>6.0000000000000001E-3</v>
      </c>
      <c r="L82" s="17"/>
    </row>
    <row r="83" spans="1:51" ht="15.75" customHeight="1" x14ac:dyDescent="0.25">
      <c r="A83" s="209"/>
      <c r="B83" s="57">
        <f t="shared" si="23"/>
        <v>3</v>
      </c>
      <c r="C83" s="212"/>
      <c r="D83" s="37" t="s">
        <v>79</v>
      </c>
      <c r="E83" s="6">
        <v>0.188</v>
      </c>
      <c r="F83" s="59">
        <f t="shared" si="24"/>
        <v>2</v>
      </c>
      <c r="G83" s="48"/>
      <c r="H83" s="111"/>
      <c r="I83" s="7"/>
      <c r="J83" s="6">
        <f t="shared" si="22"/>
        <v>0.376</v>
      </c>
      <c r="L83" s="17"/>
    </row>
    <row r="84" spans="1:51" ht="15.75" customHeight="1" x14ac:dyDescent="0.25">
      <c r="A84" s="209"/>
      <c r="B84" s="57">
        <f t="shared" si="23"/>
        <v>3</v>
      </c>
      <c r="C84" s="186" t="s">
        <v>83</v>
      </c>
      <c r="D84" s="36" t="s">
        <v>61</v>
      </c>
      <c r="E84" s="6">
        <f>H84/G84</f>
        <v>7.8620512820512897E-2</v>
      </c>
      <c r="F84" s="59">
        <f t="shared" si="24"/>
        <v>2</v>
      </c>
      <c r="G84" s="47">
        <v>195</v>
      </c>
      <c r="H84" s="111">
        <f>61-H74-H75-H76-H77-H78-H79-H80-H81-H82-H85-H86-H87-H88-H89-H90</f>
        <v>15.331000000000014</v>
      </c>
      <c r="I84" s="7">
        <f t="shared" ref="I84:I90" si="25">J84*G84</f>
        <v>30.662000000000031</v>
      </c>
      <c r="J84" s="6">
        <f t="shared" si="22"/>
        <v>0.15724102564102579</v>
      </c>
      <c r="L84" s="17"/>
    </row>
    <row r="85" spans="1:51" ht="15.75" customHeight="1" x14ac:dyDescent="0.25">
      <c r="A85" s="209"/>
      <c r="B85" s="57">
        <f t="shared" si="23"/>
        <v>3</v>
      </c>
      <c r="C85" s="188"/>
      <c r="D85" s="36" t="s">
        <v>11</v>
      </c>
      <c r="E85" s="6">
        <v>2.5000000000000001E-2</v>
      </c>
      <c r="F85" s="59">
        <f t="shared" si="24"/>
        <v>2</v>
      </c>
      <c r="G85" s="47">
        <v>27</v>
      </c>
      <c r="H85" s="111">
        <f t="shared" ref="H85:H90" si="26">E85*G85</f>
        <v>0.67500000000000004</v>
      </c>
      <c r="I85" s="7">
        <f t="shared" si="25"/>
        <v>1.35</v>
      </c>
      <c r="J85" s="6">
        <f>F85*E85</f>
        <v>0.05</v>
      </c>
      <c r="L85" s="17"/>
    </row>
    <row r="86" spans="1:51" ht="15.75" customHeight="1" x14ac:dyDescent="0.25">
      <c r="A86" s="209"/>
      <c r="B86" s="57">
        <f t="shared" si="23"/>
        <v>3</v>
      </c>
      <c r="C86" s="204" t="s">
        <v>91</v>
      </c>
      <c r="D86" s="36" t="s">
        <v>87</v>
      </c>
      <c r="E86" s="44">
        <v>0.06</v>
      </c>
      <c r="F86" s="59">
        <f t="shared" si="24"/>
        <v>2</v>
      </c>
      <c r="G86" s="47">
        <v>58</v>
      </c>
      <c r="H86" s="111">
        <f t="shared" si="26"/>
        <v>3.48</v>
      </c>
      <c r="I86" s="111">
        <f t="shared" si="25"/>
        <v>6.96</v>
      </c>
      <c r="J86" s="111">
        <f>F86*E86</f>
        <v>0.12</v>
      </c>
      <c r="L86" s="17"/>
    </row>
    <row r="87" spans="1:51" ht="15.75" customHeight="1" x14ac:dyDescent="0.25">
      <c r="A87" s="209"/>
      <c r="B87" s="57">
        <f t="shared" si="23"/>
        <v>3</v>
      </c>
      <c r="C87" s="204"/>
      <c r="D87" s="37" t="s">
        <v>27</v>
      </c>
      <c r="E87" s="6">
        <v>6.0000000000000001E-3</v>
      </c>
      <c r="F87" s="59">
        <f t="shared" si="24"/>
        <v>2</v>
      </c>
      <c r="G87" s="48">
        <v>665</v>
      </c>
      <c r="H87" s="111">
        <f t="shared" si="26"/>
        <v>3.99</v>
      </c>
      <c r="I87" s="7">
        <f t="shared" si="25"/>
        <v>7.98</v>
      </c>
      <c r="J87" s="6">
        <f t="shared" si="22"/>
        <v>1.2E-2</v>
      </c>
      <c r="L87" s="17"/>
    </row>
    <row r="88" spans="1:51" ht="15.75" customHeight="1" x14ac:dyDescent="0.25">
      <c r="A88" s="209"/>
      <c r="B88" s="57">
        <f t="shared" si="23"/>
        <v>3</v>
      </c>
      <c r="C88" s="114" t="s">
        <v>65</v>
      </c>
      <c r="D88" s="38" t="s">
        <v>65</v>
      </c>
      <c r="E88" s="44">
        <v>0.2</v>
      </c>
      <c r="F88" s="59">
        <f t="shared" si="24"/>
        <v>2</v>
      </c>
      <c r="G88" s="47">
        <v>60</v>
      </c>
      <c r="H88" s="111">
        <f t="shared" si="26"/>
        <v>12</v>
      </c>
      <c r="I88" s="7">
        <f t="shared" si="25"/>
        <v>24</v>
      </c>
      <c r="J88" s="8">
        <f t="shared" si="22"/>
        <v>0.4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3</v>
      </c>
      <c r="C89" s="113" t="s">
        <v>38</v>
      </c>
      <c r="D89" s="37" t="s">
        <v>38</v>
      </c>
      <c r="E89" s="6">
        <v>0.04</v>
      </c>
      <c r="F89" s="59">
        <f t="shared" si="24"/>
        <v>2</v>
      </c>
      <c r="G89" s="48">
        <v>40</v>
      </c>
      <c r="H89" s="111">
        <f t="shared" si="26"/>
        <v>1.6</v>
      </c>
      <c r="I89" s="7">
        <f t="shared" si="25"/>
        <v>3.2</v>
      </c>
      <c r="J89" s="6">
        <f t="shared" si="22"/>
        <v>0.08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3</v>
      </c>
      <c r="C90" s="115" t="s">
        <v>70</v>
      </c>
      <c r="D90" s="36" t="s">
        <v>70</v>
      </c>
      <c r="E90" s="8">
        <v>0.1</v>
      </c>
      <c r="F90" s="59">
        <f t="shared" si="24"/>
        <v>2</v>
      </c>
      <c r="G90" s="48">
        <v>98</v>
      </c>
      <c r="H90" s="111">
        <f t="shared" si="26"/>
        <v>9.8000000000000007</v>
      </c>
      <c r="I90" s="7">
        <f t="shared" si="25"/>
        <v>19.600000000000001</v>
      </c>
      <c r="J90" s="6">
        <f t="shared" si="22"/>
        <v>0.2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112"/>
      <c r="G91" s="112"/>
      <c r="H91" s="2">
        <f>SUM(H74:H90)</f>
        <v>61.000000000000014</v>
      </c>
      <c r="I91" s="2">
        <f>SUM(I74:I90)</f>
        <v>122.00000000000006</v>
      </c>
      <c r="J91" s="45">
        <f>SUM(J74:J90)</f>
        <v>1.939241025641026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2</v>
      </c>
      <c r="G107" s="47">
        <v>150</v>
      </c>
      <c r="H107" s="5">
        <f>G107*E107</f>
        <v>12.750000000000002</v>
      </c>
      <c r="I107" s="7">
        <f t="shared" ref="I107:I116" si="27">J107*G107</f>
        <v>25.500000000000004</v>
      </c>
      <c r="J107" s="8">
        <f>F107*E107</f>
        <v>0.17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2</v>
      </c>
      <c r="G108" s="47">
        <v>27</v>
      </c>
      <c r="H108" s="5">
        <f>G108*E108</f>
        <v>0.78300000000000003</v>
      </c>
      <c r="I108" s="7">
        <f t="shared" si="27"/>
        <v>1.5660000000000001</v>
      </c>
      <c r="J108" s="8">
        <f t="shared" ref="J108:J127" si="28">F108*E108</f>
        <v>5.8000000000000003E-2</v>
      </c>
    </row>
    <row r="109" spans="1:51" ht="15.75" customHeight="1" x14ac:dyDescent="0.25">
      <c r="A109" s="201"/>
      <c r="B109" s="60">
        <f t="shared" ref="B109:B127" si="29">B108</f>
        <v>2</v>
      </c>
      <c r="C109" s="182"/>
      <c r="D109" s="37" t="s">
        <v>7</v>
      </c>
      <c r="E109" s="6">
        <v>6.0000000000000001E-3</v>
      </c>
      <c r="F109" s="58">
        <f t="shared" ref="F109:F127" si="30">F108</f>
        <v>2</v>
      </c>
      <c r="G109" s="47">
        <v>115</v>
      </c>
      <c r="H109" s="5">
        <f>G109*E109</f>
        <v>0.69000000000000006</v>
      </c>
      <c r="I109" s="7">
        <f t="shared" si="27"/>
        <v>1.3800000000000001</v>
      </c>
      <c r="J109" s="8">
        <f t="shared" si="28"/>
        <v>1.2E-2</v>
      </c>
    </row>
    <row r="110" spans="1:51" ht="15.75" customHeight="1" x14ac:dyDescent="0.25">
      <c r="A110" s="201"/>
      <c r="B110" s="60">
        <f t="shared" si="29"/>
        <v>2</v>
      </c>
      <c r="C110" s="183" t="s">
        <v>31</v>
      </c>
      <c r="D110" s="36" t="s">
        <v>81</v>
      </c>
      <c r="E110" s="6">
        <f>H110/G110</f>
        <v>-3.0251000000000007E-2</v>
      </c>
      <c r="F110" s="58">
        <f t="shared" si="30"/>
        <v>2</v>
      </c>
      <c r="G110" s="47">
        <v>400</v>
      </c>
      <c r="H110" s="5">
        <f>61-H107-H108-H109-H111-H112-H113-H114-H115-H116-H117-H118-H119-H120-H121-H122-H123-H124-H125-H126-H127</f>
        <v>-12.100400000000002</v>
      </c>
      <c r="I110" s="7">
        <f t="shared" si="27"/>
        <v>-24.200800000000005</v>
      </c>
      <c r="J110" s="8">
        <f t="shared" si="28"/>
        <v>-6.0502000000000014E-2</v>
      </c>
    </row>
    <row r="111" spans="1:51" ht="15.75" customHeight="1" x14ac:dyDescent="0.25">
      <c r="A111" s="201"/>
      <c r="B111" s="60">
        <f t="shared" si="29"/>
        <v>2</v>
      </c>
      <c r="C111" s="184"/>
      <c r="D111" s="36" t="s">
        <v>8</v>
      </c>
      <c r="E111" s="6">
        <v>0.107</v>
      </c>
      <c r="F111" s="58">
        <f t="shared" si="30"/>
        <v>2</v>
      </c>
      <c r="G111" s="47">
        <v>50</v>
      </c>
      <c r="H111" s="5">
        <f t="shared" ref="H111:H116" si="31">G111*E111</f>
        <v>5.35</v>
      </c>
      <c r="I111" s="7">
        <f t="shared" si="27"/>
        <v>10.7</v>
      </c>
      <c r="J111" s="8">
        <f t="shared" si="28"/>
        <v>0.214</v>
      </c>
    </row>
    <row r="112" spans="1:51" ht="15.75" customHeight="1" x14ac:dyDescent="0.25">
      <c r="A112" s="201"/>
      <c r="B112" s="60">
        <f t="shared" si="29"/>
        <v>2</v>
      </c>
      <c r="C112" s="184"/>
      <c r="D112" s="36" t="s">
        <v>87</v>
      </c>
      <c r="E112" s="6">
        <v>6.0000000000000001E-3</v>
      </c>
      <c r="F112" s="58">
        <f t="shared" si="30"/>
        <v>2</v>
      </c>
      <c r="G112" s="47">
        <v>58</v>
      </c>
      <c r="H112" s="5">
        <f t="shared" si="31"/>
        <v>0.34800000000000003</v>
      </c>
      <c r="I112" s="7">
        <f t="shared" si="27"/>
        <v>0.69600000000000006</v>
      </c>
      <c r="J112" s="8">
        <f t="shared" si="28"/>
        <v>1.2E-2</v>
      </c>
    </row>
    <row r="113" spans="1:10" ht="15.75" customHeight="1" x14ac:dyDescent="0.25">
      <c r="A113" s="201"/>
      <c r="B113" s="60">
        <f t="shared" si="29"/>
        <v>2</v>
      </c>
      <c r="C113" s="184"/>
      <c r="D113" s="36" t="s">
        <v>9</v>
      </c>
      <c r="E113" s="6">
        <v>1.3000000000000001E-2</v>
      </c>
      <c r="F113" s="58">
        <f t="shared" si="30"/>
        <v>2</v>
      </c>
      <c r="G113" s="47">
        <v>40</v>
      </c>
      <c r="H113" s="5">
        <f t="shared" si="31"/>
        <v>0.52</v>
      </c>
      <c r="I113" s="7">
        <f t="shared" si="27"/>
        <v>1.04</v>
      </c>
      <c r="J113" s="8">
        <f t="shared" si="28"/>
        <v>2.6000000000000002E-2</v>
      </c>
    </row>
    <row r="114" spans="1:10" ht="15.75" customHeight="1" x14ac:dyDescent="0.25">
      <c r="A114" s="201"/>
      <c r="B114" s="60">
        <f t="shared" si="29"/>
        <v>2</v>
      </c>
      <c r="C114" s="184"/>
      <c r="D114" s="37" t="s">
        <v>11</v>
      </c>
      <c r="E114" s="6">
        <v>1.2E-2</v>
      </c>
      <c r="F114" s="58">
        <f t="shared" si="30"/>
        <v>2</v>
      </c>
      <c r="G114" s="47">
        <v>27</v>
      </c>
      <c r="H114" s="5">
        <f t="shared" si="31"/>
        <v>0.32400000000000001</v>
      </c>
      <c r="I114" s="7">
        <f t="shared" si="27"/>
        <v>0.64800000000000002</v>
      </c>
      <c r="J114" s="8">
        <f t="shared" si="28"/>
        <v>2.4E-2</v>
      </c>
    </row>
    <row r="115" spans="1:10" ht="15.75" customHeight="1" x14ac:dyDescent="0.25">
      <c r="A115" s="201"/>
      <c r="B115" s="60">
        <f t="shared" si="29"/>
        <v>2</v>
      </c>
      <c r="C115" s="184"/>
      <c r="D115" s="37" t="s">
        <v>7</v>
      </c>
      <c r="E115" s="6">
        <v>3.0000000000000001E-3</v>
      </c>
      <c r="F115" s="58">
        <f t="shared" si="30"/>
        <v>2</v>
      </c>
      <c r="G115" s="47">
        <v>115</v>
      </c>
      <c r="H115" s="5">
        <f t="shared" si="31"/>
        <v>0.34500000000000003</v>
      </c>
      <c r="I115" s="7">
        <f t="shared" si="27"/>
        <v>0.69000000000000006</v>
      </c>
      <c r="J115" s="8">
        <f t="shared" si="28"/>
        <v>6.0000000000000001E-3</v>
      </c>
    </row>
    <row r="116" spans="1:10" ht="15.75" customHeight="1" x14ac:dyDescent="0.25">
      <c r="A116" s="201"/>
      <c r="B116" s="60">
        <f t="shared" si="29"/>
        <v>2</v>
      </c>
      <c r="C116" s="184"/>
      <c r="D116" s="37" t="s">
        <v>32</v>
      </c>
      <c r="E116" s="6">
        <v>6.0000000000000001E-3</v>
      </c>
      <c r="F116" s="58">
        <f t="shared" si="30"/>
        <v>2</v>
      </c>
      <c r="G116" s="47">
        <v>165</v>
      </c>
      <c r="H116" s="5">
        <f t="shared" si="31"/>
        <v>0.99</v>
      </c>
      <c r="I116" s="7">
        <f t="shared" si="27"/>
        <v>1.98</v>
      </c>
      <c r="J116" s="8">
        <f t="shared" si="28"/>
        <v>1.2E-2</v>
      </c>
    </row>
    <row r="117" spans="1:10" ht="15.75" customHeight="1" x14ac:dyDescent="0.25">
      <c r="A117" s="201"/>
      <c r="B117" s="60">
        <f t="shared" si="29"/>
        <v>2</v>
      </c>
      <c r="C117" s="185"/>
      <c r="D117" s="37" t="s">
        <v>79</v>
      </c>
      <c r="E117" s="6">
        <v>0.188</v>
      </c>
      <c r="F117" s="58">
        <f t="shared" si="30"/>
        <v>2</v>
      </c>
      <c r="G117" s="47"/>
      <c r="H117" s="5"/>
      <c r="I117" s="7"/>
      <c r="J117" s="8">
        <f t="shared" si="28"/>
        <v>0.376</v>
      </c>
    </row>
    <row r="118" spans="1:10" ht="15.75" customHeight="1" x14ac:dyDescent="0.25">
      <c r="A118" s="201"/>
      <c r="B118" s="60">
        <f t="shared" si="29"/>
        <v>2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2</v>
      </c>
      <c r="G118" s="47">
        <v>400</v>
      </c>
      <c r="H118" s="5">
        <f t="shared" ref="H118:H125" si="32">G118*E118</f>
        <v>35.6</v>
      </c>
      <c r="I118" s="7">
        <f t="shared" ref="I118:I125" si="33">J118*G118</f>
        <v>71.2</v>
      </c>
      <c r="J118" s="8">
        <f t="shared" si="28"/>
        <v>0.17799999999999999</v>
      </c>
    </row>
    <row r="119" spans="1:10" ht="15.75" customHeight="1" x14ac:dyDescent="0.25">
      <c r="A119" s="201"/>
      <c r="B119" s="60">
        <f t="shared" si="29"/>
        <v>2</v>
      </c>
      <c r="C119" s="187"/>
      <c r="D119" s="36" t="s">
        <v>9</v>
      </c>
      <c r="E119" s="6">
        <v>3.0000000000000001E-3</v>
      </c>
      <c r="F119" s="58">
        <f t="shared" si="30"/>
        <v>2</v>
      </c>
      <c r="G119" s="47">
        <v>40</v>
      </c>
      <c r="H119" s="5">
        <f t="shared" si="32"/>
        <v>0.12</v>
      </c>
      <c r="I119" s="7">
        <f t="shared" si="33"/>
        <v>0.24</v>
      </c>
      <c r="J119" s="8">
        <f t="shared" si="28"/>
        <v>6.0000000000000001E-3</v>
      </c>
    </row>
    <row r="120" spans="1:10" ht="15.75" customHeight="1" x14ac:dyDescent="0.25">
      <c r="A120" s="201"/>
      <c r="B120" s="60">
        <f t="shared" si="29"/>
        <v>2</v>
      </c>
      <c r="C120" s="188"/>
      <c r="D120" s="36" t="s">
        <v>11</v>
      </c>
      <c r="E120" s="6">
        <v>3.0000000000000001E-3</v>
      </c>
      <c r="F120" s="58">
        <f t="shared" si="30"/>
        <v>2</v>
      </c>
      <c r="G120" s="47">
        <v>27</v>
      </c>
      <c r="H120" s="5">
        <f t="shared" si="32"/>
        <v>8.1000000000000003E-2</v>
      </c>
      <c r="I120" s="7">
        <f t="shared" si="33"/>
        <v>0.16200000000000001</v>
      </c>
      <c r="J120" s="8">
        <f t="shared" si="28"/>
        <v>6.0000000000000001E-3</v>
      </c>
    </row>
    <row r="121" spans="1:10" ht="15.75" customHeight="1" x14ac:dyDescent="0.25">
      <c r="A121" s="201"/>
      <c r="B121" s="60">
        <f t="shared" si="29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2</v>
      </c>
      <c r="G121" s="47">
        <v>55</v>
      </c>
      <c r="H121" s="5">
        <f t="shared" si="32"/>
        <v>2.8049999999999997</v>
      </c>
      <c r="I121" s="7">
        <f t="shared" si="33"/>
        <v>5.6099999999999994</v>
      </c>
      <c r="J121" s="8">
        <f t="shared" si="28"/>
        <v>0.10199999999999999</v>
      </c>
    </row>
    <row r="122" spans="1:10" ht="15.75" customHeight="1" x14ac:dyDescent="0.25">
      <c r="A122" s="201"/>
      <c r="B122" s="60">
        <f t="shared" si="29"/>
        <v>2</v>
      </c>
      <c r="C122" s="208"/>
      <c r="D122" s="36" t="s">
        <v>27</v>
      </c>
      <c r="E122" s="6">
        <v>5.0000000000000001E-3</v>
      </c>
      <c r="F122" s="58">
        <f t="shared" si="30"/>
        <v>2</v>
      </c>
      <c r="G122" s="47">
        <v>665</v>
      </c>
      <c r="H122" s="5">
        <f t="shared" si="32"/>
        <v>3.3250000000000002</v>
      </c>
      <c r="I122" s="7">
        <f t="shared" si="33"/>
        <v>6.65</v>
      </c>
      <c r="J122" s="8">
        <f t="shared" si="28"/>
        <v>0.01</v>
      </c>
    </row>
    <row r="123" spans="1:10" ht="15.75" customHeight="1" x14ac:dyDescent="0.25">
      <c r="A123" s="201"/>
      <c r="B123" s="60">
        <f t="shared" si="29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2</v>
      </c>
      <c r="G123" s="47">
        <v>135</v>
      </c>
      <c r="H123" s="5">
        <f t="shared" si="32"/>
        <v>6.21</v>
      </c>
      <c r="I123" s="7">
        <f t="shared" si="33"/>
        <v>12.42</v>
      </c>
      <c r="J123" s="8">
        <f t="shared" si="28"/>
        <v>9.1999999999999998E-2</v>
      </c>
    </row>
    <row r="124" spans="1:10" ht="15.75" customHeight="1" x14ac:dyDescent="0.25">
      <c r="A124" s="201"/>
      <c r="B124" s="60">
        <f t="shared" si="29"/>
        <v>2</v>
      </c>
      <c r="C124" s="206"/>
      <c r="D124" s="36" t="s">
        <v>12</v>
      </c>
      <c r="E124" s="6">
        <v>2.4E-2</v>
      </c>
      <c r="F124" s="58">
        <f t="shared" si="30"/>
        <v>2</v>
      </c>
      <c r="G124" s="47">
        <v>50</v>
      </c>
      <c r="H124" s="5">
        <f t="shared" si="32"/>
        <v>1.2</v>
      </c>
      <c r="I124" s="7">
        <f t="shared" si="33"/>
        <v>2.4</v>
      </c>
      <c r="J124" s="8">
        <f t="shared" si="28"/>
        <v>4.8000000000000001E-2</v>
      </c>
    </row>
    <row r="125" spans="1:10" ht="15.75" customHeight="1" x14ac:dyDescent="0.25">
      <c r="A125" s="201"/>
      <c r="B125" s="60">
        <f t="shared" si="29"/>
        <v>2</v>
      </c>
      <c r="C125" s="206"/>
      <c r="D125" s="36" t="s">
        <v>13</v>
      </c>
      <c r="E125" s="40">
        <v>2.0000000000000001E-4</v>
      </c>
      <c r="F125" s="58">
        <f t="shared" si="30"/>
        <v>2</v>
      </c>
      <c r="G125" s="47">
        <v>297</v>
      </c>
      <c r="H125" s="5">
        <f t="shared" si="32"/>
        <v>5.9400000000000001E-2</v>
      </c>
      <c r="I125" s="7">
        <f t="shared" si="33"/>
        <v>0.1188</v>
      </c>
      <c r="J125" s="8">
        <f t="shared" si="28"/>
        <v>4.0000000000000002E-4</v>
      </c>
    </row>
    <row r="126" spans="1:10" ht="15.75" customHeight="1" x14ac:dyDescent="0.25">
      <c r="A126" s="201"/>
      <c r="B126" s="60">
        <f t="shared" si="29"/>
        <v>2</v>
      </c>
      <c r="C126" s="207"/>
      <c r="D126" s="36" t="s">
        <v>79</v>
      </c>
      <c r="E126" s="6">
        <v>0.17199999999999999</v>
      </c>
      <c r="F126" s="58">
        <f t="shared" si="30"/>
        <v>2</v>
      </c>
      <c r="G126" s="47"/>
      <c r="H126" s="5"/>
      <c r="I126" s="7"/>
      <c r="J126" s="8">
        <f t="shared" si="28"/>
        <v>0.34399999999999997</v>
      </c>
    </row>
    <row r="127" spans="1:10" ht="15.75" customHeight="1" x14ac:dyDescent="0.25">
      <c r="A127" s="201"/>
      <c r="B127" s="60">
        <f t="shared" si="29"/>
        <v>2</v>
      </c>
      <c r="C127" s="3" t="s">
        <v>38</v>
      </c>
      <c r="D127" s="41" t="s">
        <v>38</v>
      </c>
      <c r="E127" s="6">
        <v>0.04</v>
      </c>
      <c r="F127" s="58">
        <f t="shared" si="30"/>
        <v>2</v>
      </c>
      <c r="G127" s="47">
        <v>40</v>
      </c>
      <c r="H127" s="5">
        <f>G127*E127</f>
        <v>1.6</v>
      </c>
      <c r="I127" s="7">
        <f>J127*G127</f>
        <v>3.2</v>
      </c>
      <c r="J127" s="8">
        <f t="shared" si="28"/>
        <v>0.08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112"/>
      <c r="G128" s="112"/>
      <c r="H128" s="2">
        <f>SUM(H107:H127)</f>
        <v>61.000000000000007</v>
      </c>
      <c r="I128" s="2">
        <f>SUM(I107:I127)</f>
        <v>122.00000000000001</v>
      </c>
      <c r="J128" s="45">
        <f>SUM(J107:J127)</f>
        <v>1.7158980000000001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3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5.2440000000000007</v>
      </c>
      <c r="J129" s="8">
        <f>F129*E129</f>
        <v>0.13800000000000001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3</v>
      </c>
      <c r="G130" s="48">
        <v>106</v>
      </c>
      <c r="H130" s="5">
        <f t="shared" si="34"/>
        <v>2.12</v>
      </c>
      <c r="I130" s="7">
        <f t="shared" si="35"/>
        <v>6.3599999999999994</v>
      </c>
      <c r="J130" s="8">
        <f t="shared" ref="J130:J151" si="36">F130*E130</f>
        <v>0.06</v>
      </c>
    </row>
    <row r="131" spans="1:10" ht="15.75" customHeight="1" x14ac:dyDescent="0.25">
      <c r="A131" s="201"/>
      <c r="B131" s="60">
        <f t="shared" ref="B131:B151" si="37">B130</f>
        <v>2</v>
      </c>
      <c r="C131" s="182"/>
      <c r="D131" s="37" t="s">
        <v>7</v>
      </c>
      <c r="E131" s="6">
        <v>3.0000000000000001E-3</v>
      </c>
      <c r="F131" s="58">
        <f t="shared" ref="F131:F151" si="38">F130</f>
        <v>3</v>
      </c>
      <c r="G131" s="49">
        <v>115</v>
      </c>
      <c r="H131" s="5">
        <f t="shared" si="34"/>
        <v>0.34500000000000003</v>
      </c>
      <c r="I131" s="7">
        <f t="shared" si="35"/>
        <v>1.0350000000000001</v>
      </c>
      <c r="J131" s="8">
        <f t="shared" si="36"/>
        <v>9.0000000000000011E-3</v>
      </c>
    </row>
    <row r="132" spans="1:10" ht="15.75" customHeight="1" x14ac:dyDescent="0.25">
      <c r="A132" s="201"/>
      <c r="B132" s="60">
        <f t="shared" si="37"/>
        <v>2</v>
      </c>
      <c r="C132" s="182"/>
      <c r="D132" s="36" t="s">
        <v>9</v>
      </c>
      <c r="E132" s="6">
        <v>1.3000000000000001E-2</v>
      </c>
      <c r="F132" s="58">
        <f t="shared" si="38"/>
        <v>3</v>
      </c>
      <c r="G132" s="49">
        <v>40</v>
      </c>
      <c r="H132" s="5">
        <f t="shared" si="34"/>
        <v>0.52</v>
      </c>
      <c r="I132" s="7">
        <f t="shared" si="35"/>
        <v>1.5600000000000003</v>
      </c>
      <c r="J132" s="8">
        <f t="shared" si="36"/>
        <v>3.9000000000000007E-2</v>
      </c>
    </row>
    <row r="133" spans="1:10" ht="15.75" customHeight="1" x14ac:dyDescent="0.25">
      <c r="A133" s="201"/>
      <c r="B133" s="60">
        <f t="shared" si="37"/>
        <v>2</v>
      </c>
      <c r="C133" s="183" t="s">
        <v>72</v>
      </c>
      <c r="D133" s="36" t="s">
        <v>8</v>
      </c>
      <c r="E133" s="6">
        <v>0.107</v>
      </c>
      <c r="F133" s="58">
        <f t="shared" si="38"/>
        <v>3</v>
      </c>
      <c r="G133" s="47">
        <v>50</v>
      </c>
      <c r="H133" s="5">
        <f t="shared" si="34"/>
        <v>5.35</v>
      </c>
      <c r="I133" s="42">
        <f t="shared" si="35"/>
        <v>16.05</v>
      </c>
      <c r="J133" s="28">
        <f t="shared" si="36"/>
        <v>0.32100000000000001</v>
      </c>
    </row>
    <row r="134" spans="1:10" ht="15.75" customHeight="1" x14ac:dyDescent="0.25">
      <c r="A134" s="201"/>
      <c r="B134" s="60">
        <f t="shared" si="37"/>
        <v>2</v>
      </c>
      <c r="C134" s="184"/>
      <c r="D134" s="36" t="s">
        <v>73</v>
      </c>
      <c r="E134" s="6">
        <v>5.0000000000000001E-3</v>
      </c>
      <c r="F134" s="58">
        <f t="shared" si="38"/>
        <v>3</v>
      </c>
      <c r="G134" s="47">
        <v>40</v>
      </c>
      <c r="H134" s="5">
        <f t="shared" si="34"/>
        <v>0.2</v>
      </c>
      <c r="I134" s="42">
        <f t="shared" si="35"/>
        <v>0.6</v>
      </c>
      <c r="J134" s="28">
        <f t="shared" si="36"/>
        <v>1.4999999999999999E-2</v>
      </c>
    </row>
    <row r="135" spans="1:10" ht="15.75" customHeight="1" x14ac:dyDescent="0.25">
      <c r="A135" s="201"/>
      <c r="B135" s="60">
        <f t="shared" si="37"/>
        <v>2</v>
      </c>
      <c r="C135" s="184"/>
      <c r="D135" s="36" t="s">
        <v>9</v>
      </c>
      <c r="E135" s="6">
        <v>1.3000000000000001E-2</v>
      </c>
      <c r="F135" s="58">
        <f t="shared" si="38"/>
        <v>3</v>
      </c>
      <c r="G135" s="47">
        <v>40</v>
      </c>
      <c r="H135" s="5">
        <f t="shared" si="34"/>
        <v>0.52</v>
      </c>
      <c r="I135" s="42">
        <f t="shared" si="35"/>
        <v>1.5600000000000003</v>
      </c>
      <c r="J135" s="28">
        <f t="shared" si="36"/>
        <v>3.9000000000000007E-2</v>
      </c>
    </row>
    <row r="136" spans="1:10" ht="15.75" customHeight="1" x14ac:dyDescent="0.25">
      <c r="A136" s="201"/>
      <c r="B136" s="60">
        <f t="shared" si="37"/>
        <v>2</v>
      </c>
      <c r="C136" s="184"/>
      <c r="D136" s="37" t="s">
        <v>11</v>
      </c>
      <c r="E136" s="6">
        <v>6.0000000000000001E-3</v>
      </c>
      <c r="F136" s="58">
        <f t="shared" si="38"/>
        <v>3</v>
      </c>
      <c r="G136" s="47">
        <v>27</v>
      </c>
      <c r="H136" s="5">
        <f t="shared" si="34"/>
        <v>0.16200000000000001</v>
      </c>
      <c r="I136" s="42">
        <f t="shared" si="35"/>
        <v>0.48600000000000004</v>
      </c>
      <c r="J136" s="28">
        <f t="shared" si="36"/>
        <v>1.8000000000000002E-2</v>
      </c>
    </row>
    <row r="137" spans="1:10" ht="15.75" customHeight="1" x14ac:dyDescent="0.25">
      <c r="A137" s="201"/>
      <c r="B137" s="60">
        <f t="shared" si="37"/>
        <v>2</v>
      </c>
      <c r="C137" s="184"/>
      <c r="D137" s="37" t="s">
        <v>7</v>
      </c>
      <c r="E137" s="6">
        <v>5.0000000000000001E-3</v>
      </c>
      <c r="F137" s="58">
        <f t="shared" si="38"/>
        <v>3</v>
      </c>
      <c r="G137" s="47">
        <v>115</v>
      </c>
      <c r="H137" s="5">
        <f t="shared" si="34"/>
        <v>0.57500000000000007</v>
      </c>
      <c r="I137" s="42">
        <f t="shared" si="35"/>
        <v>1.7249999999999999</v>
      </c>
      <c r="J137" s="28">
        <f t="shared" si="36"/>
        <v>1.4999999999999999E-2</v>
      </c>
    </row>
    <row r="138" spans="1:10" ht="15.75" customHeight="1" x14ac:dyDescent="0.25">
      <c r="A138" s="201"/>
      <c r="B138" s="60">
        <f t="shared" si="37"/>
        <v>2</v>
      </c>
      <c r="C138" s="185"/>
      <c r="D138" s="37" t="s">
        <v>79</v>
      </c>
      <c r="E138" s="6">
        <v>0.188</v>
      </c>
      <c r="F138" s="58">
        <f t="shared" si="38"/>
        <v>3</v>
      </c>
      <c r="G138" s="47"/>
      <c r="H138" s="5"/>
      <c r="I138" s="42"/>
      <c r="J138" s="28">
        <f t="shared" si="36"/>
        <v>0.56400000000000006</v>
      </c>
    </row>
    <row r="139" spans="1:10" ht="15.75" customHeight="1" x14ac:dyDescent="0.25">
      <c r="A139" s="201"/>
      <c r="B139" s="60">
        <f t="shared" si="37"/>
        <v>2</v>
      </c>
      <c r="C139" s="205" t="s">
        <v>71</v>
      </c>
      <c r="D139" s="36" t="s">
        <v>81</v>
      </c>
      <c r="E139" s="6">
        <f>H139/G139</f>
        <v>6.7741499999999982E-2</v>
      </c>
      <c r="F139" s="58">
        <f t="shared" si="38"/>
        <v>3</v>
      </c>
      <c r="G139" s="47">
        <v>400</v>
      </c>
      <c r="H139" s="5">
        <f>61-H129-H130-H131-H132-H133-H134-H135-H136-H137-H138-H140-H141-H142-H143-H144-H145-H146-H147-H148-H149-H150-H151</f>
        <v>27.096599999999995</v>
      </c>
      <c r="I139" s="42">
        <f t="shared" ref="I139:I149" si="39">J139*G139</f>
        <v>81.289799999999985</v>
      </c>
      <c r="J139" s="28">
        <f t="shared" si="36"/>
        <v>0.20322449999999995</v>
      </c>
    </row>
    <row r="140" spans="1:10" ht="15.75" customHeight="1" x14ac:dyDescent="0.25">
      <c r="A140" s="201"/>
      <c r="B140" s="60">
        <f t="shared" si="37"/>
        <v>2</v>
      </c>
      <c r="C140" s="206"/>
      <c r="D140" s="37" t="s">
        <v>7</v>
      </c>
      <c r="E140" s="6">
        <v>5.0000000000000001E-3</v>
      </c>
      <c r="F140" s="58">
        <f t="shared" si="38"/>
        <v>3</v>
      </c>
      <c r="G140" s="47">
        <v>115</v>
      </c>
      <c r="H140" s="5">
        <f t="shared" ref="H140:H149" si="40">G140*E140</f>
        <v>0.57500000000000007</v>
      </c>
      <c r="I140" s="42">
        <f t="shared" si="39"/>
        <v>1.7249999999999999</v>
      </c>
      <c r="J140" s="28">
        <f t="shared" si="36"/>
        <v>1.4999999999999999E-2</v>
      </c>
    </row>
    <row r="141" spans="1:10" ht="15.75" customHeight="1" x14ac:dyDescent="0.25">
      <c r="A141" s="201"/>
      <c r="B141" s="60">
        <f t="shared" si="37"/>
        <v>2</v>
      </c>
      <c r="C141" s="206"/>
      <c r="D141" s="37" t="s">
        <v>32</v>
      </c>
      <c r="E141" s="6">
        <v>1.2E-2</v>
      </c>
      <c r="F141" s="58">
        <f t="shared" si="38"/>
        <v>3</v>
      </c>
      <c r="G141" s="49">
        <v>165</v>
      </c>
      <c r="H141" s="5">
        <f t="shared" si="40"/>
        <v>1.98</v>
      </c>
      <c r="I141" s="42">
        <f t="shared" si="39"/>
        <v>5.94</v>
      </c>
      <c r="J141" s="28">
        <f t="shared" si="36"/>
        <v>3.6000000000000004E-2</v>
      </c>
    </row>
    <row r="142" spans="1:10" ht="15.75" customHeight="1" x14ac:dyDescent="0.25">
      <c r="A142" s="201"/>
      <c r="B142" s="60">
        <f t="shared" si="37"/>
        <v>2</v>
      </c>
      <c r="C142" s="206"/>
      <c r="D142" s="37" t="s">
        <v>11</v>
      </c>
      <c r="E142" s="6">
        <v>1.7999999999999999E-2</v>
      </c>
      <c r="F142" s="58">
        <f t="shared" si="38"/>
        <v>3</v>
      </c>
      <c r="G142" s="47">
        <v>27</v>
      </c>
      <c r="H142" s="5">
        <f t="shared" si="40"/>
        <v>0.48599999999999999</v>
      </c>
      <c r="I142" s="42">
        <f t="shared" si="39"/>
        <v>1.4579999999999997</v>
      </c>
      <c r="J142" s="28">
        <f t="shared" si="36"/>
        <v>5.3999999999999992E-2</v>
      </c>
    </row>
    <row r="143" spans="1:10" ht="15.75" customHeight="1" x14ac:dyDescent="0.25">
      <c r="A143" s="201"/>
      <c r="B143" s="60">
        <f t="shared" si="37"/>
        <v>2</v>
      </c>
      <c r="C143" s="207"/>
      <c r="D143" s="36" t="s">
        <v>16</v>
      </c>
      <c r="E143" s="6">
        <v>4.0000000000000001E-3</v>
      </c>
      <c r="F143" s="58">
        <f t="shared" si="38"/>
        <v>3</v>
      </c>
      <c r="G143" s="47">
        <v>47</v>
      </c>
      <c r="H143" s="5">
        <f t="shared" si="40"/>
        <v>0.188</v>
      </c>
      <c r="I143" s="42">
        <f t="shared" si="39"/>
        <v>0.56400000000000006</v>
      </c>
      <c r="J143" s="28">
        <f t="shared" si="36"/>
        <v>1.2E-2</v>
      </c>
    </row>
    <row r="144" spans="1:10" ht="15.75" customHeight="1" x14ac:dyDescent="0.25">
      <c r="A144" s="201"/>
      <c r="B144" s="60">
        <f t="shared" si="37"/>
        <v>2</v>
      </c>
      <c r="C144" s="192" t="s">
        <v>37</v>
      </c>
      <c r="D144" s="36" t="s">
        <v>8</v>
      </c>
      <c r="E144" s="6">
        <v>0.17100000000000001</v>
      </c>
      <c r="F144" s="58">
        <f t="shared" si="38"/>
        <v>3</v>
      </c>
      <c r="G144" s="47">
        <v>50</v>
      </c>
      <c r="H144" s="5">
        <f t="shared" si="40"/>
        <v>8.5500000000000007</v>
      </c>
      <c r="I144" s="7">
        <f t="shared" si="39"/>
        <v>25.650000000000002</v>
      </c>
      <c r="J144" s="8">
        <f t="shared" si="36"/>
        <v>0.51300000000000001</v>
      </c>
    </row>
    <row r="145" spans="1:51" ht="15.75" customHeight="1" x14ac:dyDescent="0.25">
      <c r="A145" s="201"/>
      <c r="B145" s="60">
        <f t="shared" si="37"/>
        <v>2</v>
      </c>
      <c r="C145" s="193"/>
      <c r="D145" s="36" t="s">
        <v>27</v>
      </c>
      <c r="E145" s="6">
        <v>5.0000000000000001E-3</v>
      </c>
      <c r="F145" s="58">
        <f t="shared" si="38"/>
        <v>3</v>
      </c>
      <c r="G145" s="47">
        <v>665</v>
      </c>
      <c r="H145" s="5">
        <f t="shared" si="40"/>
        <v>3.3250000000000002</v>
      </c>
      <c r="I145" s="7">
        <f t="shared" si="39"/>
        <v>9.9749999999999996</v>
      </c>
      <c r="J145" s="8">
        <f t="shared" si="36"/>
        <v>1.4999999999999999E-2</v>
      </c>
    </row>
    <row r="146" spans="1:51" ht="15.75" customHeight="1" x14ac:dyDescent="0.25">
      <c r="A146" s="201"/>
      <c r="B146" s="60">
        <f t="shared" si="37"/>
        <v>2</v>
      </c>
      <c r="C146" s="194"/>
      <c r="D146" s="36" t="s">
        <v>69</v>
      </c>
      <c r="E146" s="6">
        <v>2.4E-2</v>
      </c>
      <c r="F146" s="58">
        <f t="shared" si="38"/>
        <v>3</v>
      </c>
      <c r="G146" s="47">
        <v>75</v>
      </c>
      <c r="H146" s="5">
        <f t="shared" si="40"/>
        <v>1.8</v>
      </c>
      <c r="I146" s="7">
        <f t="shared" si="39"/>
        <v>5.4</v>
      </c>
      <c r="J146" s="8">
        <f t="shared" si="36"/>
        <v>7.2000000000000008E-2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2</v>
      </c>
      <c r="C147" s="183" t="s">
        <v>39</v>
      </c>
      <c r="D147" s="36" t="s">
        <v>76</v>
      </c>
      <c r="E147" s="44">
        <v>0.02</v>
      </c>
      <c r="F147" s="58">
        <f t="shared" si="38"/>
        <v>3</v>
      </c>
      <c r="G147" s="47">
        <v>140</v>
      </c>
      <c r="H147" s="5">
        <f t="shared" si="40"/>
        <v>2.8000000000000003</v>
      </c>
      <c r="I147" s="7">
        <f t="shared" si="39"/>
        <v>8.4</v>
      </c>
      <c r="J147" s="8">
        <f t="shared" si="36"/>
        <v>0.06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2</v>
      </c>
      <c r="C148" s="184"/>
      <c r="D148" s="36" t="s">
        <v>12</v>
      </c>
      <c r="E148" s="44">
        <v>0.02</v>
      </c>
      <c r="F148" s="58">
        <f t="shared" si="38"/>
        <v>3</v>
      </c>
      <c r="G148" s="47">
        <v>50</v>
      </c>
      <c r="H148" s="5">
        <f t="shared" si="40"/>
        <v>1</v>
      </c>
      <c r="I148" s="7">
        <f t="shared" si="39"/>
        <v>3</v>
      </c>
      <c r="J148" s="8">
        <f t="shared" si="36"/>
        <v>0.06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2</v>
      </c>
      <c r="C149" s="184"/>
      <c r="D149" s="36" t="s">
        <v>13</v>
      </c>
      <c r="E149" s="19">
        <v>2.0000000000000001E-4</v>
      </c>
      <c r="F149" s="58">
        <f t="shared" si="38"/>
        <v>3</v>
      </c>
      <c r="G149" s="47">
        <v>297</v>
      </c>
      <c r="H149" s="5">
        <f t="shared" si="40"/>
        <v>5.9400000000000001E-2</v>
      </c>
      <c r="I149" s="7">
        <f t="shared" si="39"/>
        <v>0.17820000000000003</v>
      </c>
      <c r="J149" s="8">
        <f t="shared" si="36"/>
        <v>6.0000000000000006E-4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2</v>
      </c>
      <c r="C150" s="185"/>
      <c r="D150" s="36" t="s">
        <v>79</v>
      </c>
      <c r="E150" s="44">
        <v>0.2</v>
      </c>
      <c r="F150" s="58">
        <f t="shared" si="38"/>
        <v>3</v>
      </c>
      <c r="G150" s="47"/>
      <c r="H150" s="5"/>
      <c r="I150" s="7"/>
      <c r="J150" s="8">
        <f t="shared" si="36"/>
        <v>0.60000000000000009</v>
      </c>
      <c r="L150" s="17"/>
    </row>
    <row r="151" spans="1:51" ht="15.75" customHeight="1" x14ac:dyDescent="0.25">
      <c r="A151" s="201"/>
      <c r="B151" s="60">
        <f t="shared" si="37"/>
        <v>2</v>
      </c>
      <c r="C151" s="3" t="s">
        <v>38</v>
      </c>
      <c r="D151" s="41" t="s">
        <v>38</v>
      </c>
      <c r="E151" s="6">
        <v>0.04</v>
      </c>
      <c r="F151" s="58">
        <f t="shared" si="38"/>
        <v>3</v>
      </c>
      <c r="G151" s="47">
        <v>40</v>
      </c>
      <c r="H151" s="5">
        <f>G151*E151</f>
        <v>1.6</v>
      </c>
      <c r="I151" s="42">
        <f>J151*G151</f>
        <v>4.8</v>
      </c>
      <c r="J151" s="28">
        <f t="shared" si="36"/>
        <v>0.12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112"/>
      <c r="G152" s="112"/>
      <c r="H152" s="2">
        <f>SUM(H129:H151)</f>
        <v>60.999999999999993</v>
      </c>
      <c r="I152" s="2">
        <f>SUM(I129:I151)</f>
        <v>183</v>
      </c>
      <c r="J152" s="45">
        <f>SUM(J129:J151)</f>
        <v>2.9788245000000004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4</v>
      </c>
      <c r="G159" s="47">
        <v>38</v>
      </c>
      <c r="H159" s="111">
        <f t="shared" ref="H159:H165" si="41">G159*E159</f>
        <v>0.95000000000000007</v>
      </c>
      <c r="I159" s="7">
        <f t="shared" ref="I159:I169" si="42">J159*G159</f>
        <v>3.8000000000000003</v>
      </c>
      <c r="J159" s="8">
        <f>F159*E159</f>
        <v>0.1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4</v>
      </c>
      <c r="G160" s="47">
        <v>115</v>
      </c>
      <c r="H160" s="111">
        <f t="shared" si="41"/>
        <v>0.69000000000000006</v>
      </c>
      <c r="I160" s="7">
        <f t="shared" si="42"/>
        <v>2.7600000000000002</v>
      </c>
      <c r="J160" s="8">
        <f t="shared" ref="J160:J177" si="43">F160*E160</f>
        <v>2.4E-2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4</v>
      </c>
      <c r="G161" s="47">
        <v>50</v>
      </c>
      <c r="H161" s="111">
        <f t="shared" si="41"/>
        <v>1.7000000000000002</v>
      </c>
      <c r="I161" s="7">
        <f t="shared" si="42"/>
        <v>6.8000000000000007</v>
      </c>
      <c r="J161" s="8">
        <f t="shared" si="43"/>
        <v>0.13600000000000001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4</v>
      </c>
      <c r="G162" s="47">
        <v>50</v>
      </c>
      <c r="H162" s="111">
        <f t="shared" si="41"/>
        <v>1.25</v>
      </c>
      <c r="I162" s="7">
        <f t="shared" si="42"/>
        <v>5</v>
      </c>
      <c r="J162" s="8">
        <f t="shared" si="43"/>
        <v>0.1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4</v>
      </c>
      <c r="G163" s="47">
        <v>40</v>
      </c>
      <c r="H163" s="111">
        <f t="shared" si="41"/>
        <v>0.72</v>
      </c>
      <c r="I163" s="7">
        <f t="shared" si="42"/>
        <v>2.88</v>
      </c>
      <c r="J163" s="8">
        <f t="shared" si="43"/>
        <v>7.1999999999999995E-2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4</v>
      </c>
      <c r="G164" s="47">
        <v>27</v>
      </c>
      <c r="H164" s="111">
        <f t="shared" si="41"/>
        <v>0.48599999999999999</v>
      </c>
      <c r="I164" s="7">
        <f t="shared" si="42"/>
        <v>1.944</v>
      </c>
      <c r="J164" s="8">
        <f t="shared" si="43"/>
        <v>7.1999999999999995E-2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4</v>
      </c>
      <c r="G165" s="47">
        <v>50</v>
      </c>
      <c r="H165" s="111">
        <f t="shared" si="41"/>
        <v>5</v>
      </c>
      <c r="I165" s="7">
        <f t="shared" si="42"/>
        <v>20</v>
      </c>
      <c r="J165" s="8">
        <f t="shared" si="43"/>
        <v>0.4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4</v>
      </c>
      <c r="G166" s="48">
        <v>55</v>
      </c>
      <c r="H166" s="111">
        <f>E166*G166</f>
        <v>0.55000000000000004</v>
      </c>
      <c r="I166" s="7">
        <f t="shared" si="42"/>
        <v>2.2000000000000002</v>
      </c>
      <c r="J166" s="6">
        <f t="shared" si="43"/>
        <v>0.04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4</v>
      </c>
      <c r="G167" s="48">
        <v>40</v>
      </c>
      <c r="H167" s="111">
        <f>E167*G167</f>
        <v>0.52</v>
      </c>
      <c r="I167" s="7">
        <f t="shared" si="42"/>
        <v>2.08</v>
      </c>
      <c r="J167" s="6">
        <f t="shared" si="43"/>
        <v>5.1999999999999998E-2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4</v>
      </c>
      <c r="G168" s="48">
        <v>27</v>
      </c>
      <c r="H168" s="111">
        <f>E168*G168</f>
        <v>0.32400000000000001</v>
      </c>
      <c r="I168" s="7">
        <f t="shared" si="42"/>
        <v>1.296</v>
      </c>
      <c r="J168" s="6">
        <f t="shared" si="43"/>
        <v>4.8000000000000001E-2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4</v>
      </c>
      <c r="G169" s="48">
        <v>115</v>
      </c>
      <c r="H169" s="111">
        <f>E169*G169</f>
        <v>0.34500000000000003</v>
      </c>
      <c r="I169" s="7">
        <f t="shared" si="42"/>
        <v>1.3800000000000001</v>
      </c>
      <c r="J169" s="6">
        <f t="shared" si="43"/>
        <v>1.2E-2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4</v>
      </c>
      <c r="G170" s="48"/>
      <c r="H170" s="111"/>
      <c r="I170" s="7"/>
      <c r="J170" s="6">
        <f t="shared" si="43"/>
        <v>0.752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6.1769230769230743E-2</v>
      </c>
      <c r="F171" s="58">
        <f t="shared" si="45"/>
        <v>4</v>
      </c>
      <c r="G171" s="47">
        <v>195</v>
      </c>
      <c r="H171" s="111">
        <f>61-H159-H160-H161-H162-H163-H164-H165-H166-H167-H168-H169-H170-H172-H173-H174-H175-H176-H177</f>
        <v>12.044999999999995</v>
      </c>
      <c r="I171" s="7">
        <f t="shared" ref="I171:I177" si="46">J171*G171</f>
        <v>48.179999999999978</v>
      </c>
      <c r="J171" s="6">
        <f t="shared" si="43"/>
        <v>0.24707692307692297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4</v>
      </c>
      <c r="G172" s="47">
        <v>665</v>
      </c>
      <c r="H172" s="111">
        <f>G172*E172</f>
        <v>7.98</v>
      </c>
      <c r="I172" s="7">
        <f t="shared" si="46"/>
        <v>31.92</v>
      </c>
      <c r="J172" s="6">
        <f t="shared" si="43"/>
        <v>4.8000000000000001E-2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4</v>
      </c>
      <c r="G173" s="48">
        <v>100</v>
      </c>
      <c r="H173" s="111">
        <f>E173*G173</f>
        <v>6.1</v>
      </c>
      <c r="I173" s="7">
        <f t="shared" si="46"/>
        <v>24.4</v>
      </c>
      <c r="J173" s="6">
        <f t="shared" si="43"/>
        <v>0.24399999999999999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4</v>
      </c>
      <c r="G174" s="48">
        <v>665</v>
      </c>
      <c r="H174" s="111">
        <f>E174*G174</f>
        <v>3.99</v>
      </c>
      <c r="I174" s="7">
        <f t="shared" si="46"/>
        <v>15.96</v>
      </c>
      <c r="J174" s="6">
        <f t="shared" si="43"/>
        <v>2.4E-2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114" t="s">
        <v>65</v>
      </c>
      <c r="D175" s="38" t="s">
        <v>65</v>
      </c>
      <c r="E175" s="44">
        <v>0.2</v>
      </c>
      <c r="F175" s="58">
        <f t="shared" si="45"/>
        <v>4</v>
      </c>
      <c r="G175" s="47">
        <v>60</v>
      </c>
      <c r="H175" s="111">
        <f>G175*E175</f>
        <v>12</v>
      </c>
      <c r="I175" s="7">
        <f t="shared" si="46"/>
        <v>48</v>
      </c>
      <c r="J175" s="8">
        <f t="shared" si="43"/>
        <v>0.8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4</v>
      </c>
      <c r="G176" s="47">
        <v>40</v>
      </c>
      <c r="H176" s="111">
        <f>G176*E176</f>
        <v>1.6</v>
      </c>
      <c r="I176" s="7">
        <f t="shared" si="46"/>
        <v>6.4</v>
      </c>
      <c r="J176" s="8">
        <f t="shared" si="43"/>
        <v>0.16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113" t="s">
        <v>22</v>
      </c>
      <c r="D177" s="39" t="s">
        <v>22</v>
      </c>
      <c r="E177" s="6">
        <v>0.05</v>
      </c>
      <c r="F177" s="58">
        <f t="shared" si="45"/>
        <v>4</v>
      </c>
      <c r="G177" s="48">
        <v>95</v>
      </c>
      <c r="H177" s="111">
        <f>G177*E177</f>
        <v>4.75</v>
      </c>
      <c r="I177" s="7">
        <f t="shared" si="46"/>
        <v>19</v>
      </c>
      <c r="J177" s="6">
        <f t="shared" si="43"/>
        <v>0.2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112"/>
      <c r="G178" s="112"/>
      <c r="H178" s="2">
        <f>SUM(H159:H177)</f>
        <v>61</v>
      </c>
      <c r="I178" s="2">
        <f>SUM(I159:I177)</f>
        <v>244</v>
      </c>
      <c r="J178" s="45">
        <f>SUM(J159:J177)</f>
        <v>3.531076923076923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5</v>
      </c>
      <c r="G179" s="49">
        <v>30</v>
      </c>
      <c r="H179" s="5">
        <f t="shared" ref="H179:H188" si="47">G179*E179</f>
        <v>1.7999999999999998</v>
      </c>
      <c r="I179" s="7">
        <f t="shared" ref="I179:I188" si="48">J179*G179</f>
        <v>9</v>
      </c>
      <c r="J179" s="8">
        <f>F179*E179</f>
        <v>0.3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5</v>
      </c>
      <c r="G180" s="49">
        <v>40</v>
      </c>
      <c r="H180" s="5">
        <f t="shared" si="47"/>
        <v>0.32</v>
      </c>
      <c r="I180" s="7">
        <f t="shared" si="48"/>
        <v>1.6</v>
      </c>
      <c r="J180" s="8">
        <f t="shared" ref="J180:J201" si="49">F180*E180</f>
        <v>0.04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5</v>
      </c>
      <c r="G181" s="49">
        <v>297</v>
      </c>
      <c r="H181" s="5">
        <f t="shared" si="47"/>
        <v>5.9400000000000001E-2</v>
      </c>
      <c r="I181" s="7">
        <f t="shared" si="48"/>
        <v>0.29699999999999999</v>
      </c>
      <c r="J181" s="8">
        <f t="shared" si="49"/>
        <v>1E-3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5</v>
      </c>
      <c r="G182" s="49">
        <v>50</v>
      </c>
      <c r="H182" s="5">
        <f t="shared" si="47"/>
        <v>0.15</v>
      </c>
      <c r="I182" s="7">
        <f t="shared" si="48"/>
        <v>0.75</v>
      </c>
      <c r="J182" s="8">
        <f t="shared" si="49"/>
        <v>1.4999999999999999E-2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5</v>
      </c>
      <c r="G183" s="47">
        <v>115</v>
      </c>
      <c r="H183" s="5">
        <f t="shared" si="47"/>
        <v>0.34500000000000003</v>
      </c>
      <c r="I183" s="7">
        <f t="shared" si="48"/>
        <v>1.7249999999999999</v>
      </c>
      <c r="J183" s="8">
        <f t="shared" si="49"/>
        <v>1.4999999999999999E-2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5</v>
      </c>
      <c r="G184" s="47">
        <v>50</v>
      </c>
      <c r="H184" s="5">
        <f t="shared" si="47"/>
        <v>5</v>
      </c>
      <c r="I184" s="7">
        <f t="shared" si="48"/>
        <v>25</v>
      </c>
      <c r="J184" s="8">
        <f t="shared" si="49"/>
        <v>0.5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5</v>
      </c>
      <c r="G185" s="47">
        <v>48</v>
      </c>
      <c r="H185" s="5">
        <f t="shared" si="47"/>
        <v>0.96</v>
      </c>
      <c r="I185" s="7">
        <f t="shared" si="48"/>
        <v>4.8000000000000007</v>
      </c>
      <c r="J185" s="8">
        <f t="shared" si="49"/>
        <v>0.1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5</v>
      </c>
      <c r="G186" s="47">
        <v>40</v>
      </c>
      <c r="H186" s="5">
        <f t="shared" si="47"/>
        <v>0.52</v>
      </c>
      <c r="I186" s="7">
        <f t="shared" si="48"/>
        <v>2.6</v>
      </c>
      <c r="J186" s="8">
        <f t="shared" si="49"/>
        <v>6.5000000000000002E-2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5</v>
      </c>
      <c r="G187" s="47">
        <v>27</v>
      </c>
      <c r="H187" s="5">
        <f t="shared" si="47"/>
        <v>0.32400000000000001</v>
      </c>
      <c r="I187" s="7">
        <f t="shared" si="48"/>
        <v>1.6199999999999999</v>
      </c>
      <c r="J187" s="8">
        <f t="shared" si="49"/>
        <v>0.06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5</v>
      </c>
      <c r="G188" s="47">
        <v>115</v>
      </c>
      <c r="H188" s="5">
        <f t="shared" si="47"/>
        <v>0.57500000000000007</v>
      </c>
      <c r="I188" s="7">
        <f t="shared" si="48"/>
        <v>2.875</v>
      </c>
      <c r="J188" s="8">
        <f t="shared" si="49"/>
        <v>2.5000000000000001E-2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5</v>
      </c>
      <c r="G189" s="48"/>
      <c r="H189" s="111"/>
      <c r="I189" s="7"/>
      <c r="J189" s="6">
        <f t="shared" si="49"/>
        <v>0.875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7.8062564102564139E-2</v>
      </c>
      <c r="F190" s="58">
        <f t="shared" si="51"/>
        <v>5</v>
      </c>
      <c r="G190" s="47">
        <v>195</v>
      </c>
      <c r="H190" s="5">
        <f>61-H179-H180-H181-H182-H183-H184-H185-H186-H187-H188-H191-H192-H193-H194-H195-H196-H197-H199-H200-H201</f>
        <v>15.222200000000008</v>
      </c>
      <c r="I190" s="7">
        <f t="shared" ref="I190:I197" si="52">J190*G190</f>
        <v>76.111000000000033</v>
      </c>
      <c r="J190" s="8">
        <f t="shared" si="49"/>
        <v>0.39031282051282068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5</v>
      </c>
      <c r="G191" s="49">
        <v>40</v>
      </c>
      <c r="H191" s="5">
        <f t="shared" ref="H191:H197" si="53">G191*E191</f>
        <v>0.8</v>
      </c>
      <c r="I191" s="7">
        <f t="shared" si="52"/>
        <v>4</v>
      </c>
      <c r="J191" s="8">
        <f t="shared" si="49"/>
        <v>0.1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5</v>
      </c>
      <c r="G192" s="47">
        <v>27</v>
      </c>
      <c r="H192" s="5">
        <f t="shared" si="53"/>
        <v>0.35099999999999998</v>
      </c>
      <c r="I192" s="7">
        <f t="shared" si="52"/>
        <v>1.7550000000000001</v>
      </c>
      <c r="J192" s="8">
        <f t="shared" si="49"/>
        <v>6.5000000000000002E-2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5</v>
      </c>
      <c r="G193" s="47">
        <v>665</v>
      </c>
      <c r="H193" s="5">
        <f t="shared" si="53"/>
        <v>6.65</v>
      </c>
      <c r="I193" s="7">
        <f t="shared" si="52"/>
        <v>33.25</v>
      </c>
      <c r="J193" s="8">
        <f t="shared" si="49"/>
        <v>0.05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5</v>
      </c>
      <c r="G194" s="47">
        <v>58</v>
      </c>
      <c r="H194" s="5">
        <f t="shared" si="53"/>
        <v>3.3640000000000003</v>
      </c>
      <c r="I194" s="7">
        <f t="shared" si="52"/>
        <v>16.82</v>
      </c>
      <c r="J194" s="8">
        <f t="shared" si="49"/>
        <v>0.29000000000000004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5</v>
      </c>
      <c r="G195" s="47">
        <v>75</v>
      </c>
      <c r="H195" s="5">
        <f t="shared" si="53"/>
        <v>3.4499999999999997</v>
      </c>
      <c r="I195" s="7">
        <f t="shared" si="52"/>
        <v>17.25</v>
      </c>
      <c r="J195" s="8">
        <f t="shared" si="49"/>
        <v>0.22999999999999998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5</v>
      </c>
      <c r="G196" s="47">
        <v>50</v>
      </c>
      <c r="H196" s="5">
        <f t="shared" si="53"/>
        <v>1.2</v>
      </c>
      <c r="I196" s="7">
        <f t="shared" si="52"/>
        <v>6</v>
      </c>
      <c r="J196" s="8">
        <f t="shared" si="49"/>
        <v>0.12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5</v>
      </c>
      <c r="G197" s="47">
        <v>297</v>
      </c>
      <c r="H197" s="5">
        <f t="shared" si="53"/>
        <v>5.9400000000000001E-2</v>
      </c>
      <c r="I197" s="7">
        <f t="shared" si="52"/>
        <v>0.29699999999999999</v>
      </c>
      <c r="J197" s="8">
        <f t="shared" si="49"/>
        <v>1E-3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5</v>
      </c>
      <c r="G198" s="47"/>
      <c r="H198" s="5"/>
      <c r="I198" s="7"/>
      <c r="J198" s="8">
        <f t="shared" si="49"/>
        <v>0.85999999999999988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5</v>
      </c>
      <c r="G199" s="47">
        <v>40</v>
      </c>
      <c r="H199" s="5">
        <f>G199*E199</f>
        <v>1.6</v>
      </c>
      <c r="I199" s="7">
        <f>J199*G199</f>
        <v>8</v>
      </c>
      <c r="J199" s="8">
        <f t="shared" si="49"/>
        <v>0.2</v>
      </c>
    </row>
    <row r="200" spans="1:51" ht="15.75" customHeight="1" x14ac:dyDescent="0.25">
      <c r="A200" s="181"/>
      <c r="B200" s="60">
        <f t="shared" si="50"/>
        <v>2</v>
      </c>
      <c r="C200" s="113" t="s">
        <v>22</v>
      </c>
      <c r="D200" s="39" t="s">
        <v>22</v>
      </c>
      <c r="E200" s="6">
        <v>0.05</v>
      </c>
      <c r="F200" s="58">
        <f t="shared" si="51"/>
        <v>5</v>
      </c>
      <c r="G200" s="48">
        <v>95</v>
      </c>
      <c r="H200" s="5">
        <f>G200*E200</f>
        <v>4.75</v>
      </c>
      <c r="I200" s="7">
        <f>J200*G200</f>
        <v>23.75</v>
      </c>
      <c r="J200" s="8">
        <f t="shared" si="49"/>
        <v>0.25</v>
      </c>
    </row>
    <row r="201" spans="1:51" ht="15.75" customHeight="1" x14ac:dyDescent="0.25">
      <c r="A201" s="191"/>
      <c r="B201" s="60">
        <f t="shared" si="50"/>
        <v>2</v>
      </c>
      <c r="C201" s="114" t="s">
        <v>88</v>
      </c>
      <c r="D201" s="36" t="s">
        <v>25</v>
      </c>
      <c r="E201" s="6">
        <v>0.1</v>
      </c>
      <c r="F201" s="58">
        <f t="shared" si="51"/>
        <v>5</v>
      </c>
      <c r="G201" s="47">
        <v>135</v>
      </c>
      <c r="H201" s="5">
        <f>G201*E201</f>
        <v>13.5</v>
      </c>
      <c r="I201" s="7">
        <f>J201*G201</f>
        <v>67.5</v>
      </c>
      <c r="J201" s="8">
        <f t="shared" si="49"/>
        <v>0.5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112"/>
      <c r="G202" s="112"/>
      <c r="H202" s="2">
        <f>SUM(H179:H201)</f>
        <v>61.000000000000007</v>
      </c>
      <c r="I202" s="2">
        <f>SUM(I179:I201)</f>
        <v>305</v>
      </c>
      <c r="J202" s="45">
        <f>SUM(J179:J201)</f>
        <v>5.05231282051282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0</v>
      </c>
      <c r="G211" s="47">
        <v>38</v>
      </c>
      <c r="H211" s="5">
        <f>G211*E211</f>
        <v>1.748</v>
      </c>
      <c r="I211" s="7">
        <f t="shared" ref="I211:I221" si="54">J211*G211</f>
        <v>0</v>
      </c>
      <c r="J211" s="8">
        <f>F211*E211</f>
        <v>0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0</v>
      </c>
      <c r="G212" s="48">
        <v>106</v>
      </c>
      <c r="H212" s="5">
        <f>G212*E212</f>
        <v>2.12</v>
      </c>
      <c r="I212" s="7">
        <f t="shared" si="54"/>
        <v>0</v>
      </c>
      <c r="J212" s="8">
        <f t="shared" ref="J212:J232" si="55">F212*E212</f>
        <v>0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0</v>
      </c>
      <c r="G213" s="49">
        <v>115</v>
      </c>
      <c r="H213" s="5">
        <f>G213*E213</f>
        <v>0.34500000000000003</v>
      </c>
      <c r="I213" s="7">
        <f t="shared" si="54"/>
        <v>0</v>
      </c>
      <c r="J213" s="8">
        <f t="shared" si="55"/>
        <v>0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0</v>
      </c>
      <c r="G214" s="49">
        <v>40</v>
      </c>
      <c r="H214" s="5">
        <f>G214*E214</f>
        <v>0.52</v>
      </c>
      <c r="I214" s="7">
        <f t="shared" si="54"/>
        <v>0</v>
      </c>
      <c r="J214" s="8">
        <f t="shared" si="55"/>
        <v>0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2.4989999999999999E-3</v>
      </c>
      <c r="F215" s="58">
        <f t="shared" si="57"/>
        <v>0</v>
      </c>
      <c r="G215" s="47">
        <v>400</v>
      </c>
      <c r="H215" s="5">
        <f>61-H211-H212-H213-H214-H216-H217-H218-H219-H220-H221-H222-H223-H224-H225-H226-H227-H228-H229-H230-H231-H232</f>
        <v>0.99960000000000004</v>
      </c>
      <c r="I215" s="7">
        <f t="shared" si="54"/>
        <v>0</v>
      </c>
      <c r="J215" s="8">
        <f t="shared" si="55"/>
        <v>0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0</v>
      </c>
      <c r="G216" s="47">
        <v>50</v>
      </c>
      <c r="H216" s="5">
        <f t="shared" ref="H216:H221" si="58">G216*E216</f>
        <v>5.35</v>
      </c>
      <c r="I216" s="7">
        <f t="shared" si="54"/>
        <v>0</v>
      </c>
      <c r="J216" s="8">
        <f t="shared" si="55"/>
        <v>0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0</v>
      </c>
      <c r="G217" s="47">
        <v>58</v>
      </c>
      <c r="H217" s="5">
        <f t="shared" si="58"/>
        <v>0.34800000000000003</v>
      </c>
      <c r="I217" s="7">
        <f t="shared" si="54"/>
        <v>0</v>
      </c>
      <c r="J217" s="8">
        <f t="shared" si="55"/>
        <v>0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0</v>
      </c>
      <c r="G218" s="47">
        <v>40</v>
      </c>
      <c r="H218" s="5">
        <f t="shared" si="58"/>
        <v>0.52</v>
      </c>
      <c r="I218" s="7">
        <f t="shared" si="54"/>
        <v>0</v>
      </c>
      <c r="J218" s="8">
        <f t="shared" si="55"/>
        <v>0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0</v>
      </c>
      <c r="G219" s="47">
        <v>27</v>
      </c>
      <c r="H219" s="5">
        <f t="shared" si="58"/>
        <v>0.32400000000000001</v>
      </c>
      <c r="I219" s="7">
        <f t="shared" si="54"/>
        <v>0</v>
      </c>
      <c r="J219" s="8">
        <f t="shared" si="55"/>
        <v>0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0</v>
      </c>
      <c r="G220" s="47">
        <v>115</v>
      </c>
      <c r="H220" s="5">
        <f t="shared" si="58"/>
        <v>0.34500000000000003</v>
      </c>
      <c r="I220" s="7">
        <f t="shared" si="54"/>
        <v>0</v>
      </c>
      <c r="J220" s="8">
        <f t="shared" si="55"/>
        <v>0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0</v>
      </c>
      <c r="G221" s="47">
        <v>165</v>
      </c>
      <c r="H221" s="5">
        <f t="shared" si="58"/>
        <v>0.99</v>
      </c>
      <c r="I221" s="7">
        <f t="shared" si="54"/>
        <v>0</v>
      </c>
      <c r="J221" s="8">
        <f t="shared" si="55"/>
        <v>0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0</v>
      </c>
      <c r="G222" s="47"/>
      <c r="H222" s="5"/>
      <c r="I222" s="7"/>
      <c r="J222" s="8">
        <f t="shared" si="55"/>
        <v>0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0</v>
      </c>
      <c r="G223" s="47">
        <v>400</v>
      </c>
      <c r="H223" s="5">
        <f t="shared" ref="H223:H230" si="59">G223*E223</f>
        <v>35.6</v>
      </c>
      <c r="I223" s="7">
        <f t="shared" ref="I223:I230" si="60">J223*G223</f>
        <v>0</v>
      </c>
      <c r="J223" s="8">
        <f t="shared" si="55"/>
        <v>0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0</v>
      </c>
      <c r="G224" s="47">
        <v>40</v>
      </c>
      <c r="H224" s="5">
        <f t="shared" si="59"/>
        <v>0.12</v>
      </c>
      <c r="I224" s="7">
        <f t="shared" si="60"/>
        <v>0</v>
      </c>
      <c r="J224" s="8">
        <f t="shared" si="55"/>
        <v>0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0</v>
      </c>
      <c r="G225" s="47">
        <v>27</v>
      </c>
      <c r="H225" s="5">
        <f t="shared" si="59"/>
        <v>8.1000000000000003E-2</v>
      </c>
      <c r="I225" s="7">
        <f t="shared" si="60"/>
        <v>0</v>
      </c>
      <c r="J225" s="8">
        <f t="shared" si="55"/>
        <v>0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0</v>
      </c>
      <c r="G226" s="47">
        <v>55</v>
      </c>
      <c r="H226" s="5">
        <f t="shared" si="59"/>
        <v>2.8049999999999997</v>
      </c>
      <c r="I226" s="7">
        <f t="shared" si="60"/>
        <v>0</v>
      </c>
      <c r="J226" s="8">
        <f t="shared" si="55"/>
        <v>0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0</v>
      </c>
      <c r="G227" s="47">
        <v>665</v>
      </c>
      <c r="H227" s="5">
        <f t="shared" si="59"/>
        <v>3.3250000000000002</v>
      </c>
      <c r="I227" s="7">
        <f t="shared" si="60"/>
        <v>0</v>
      </c>
      <c r="J227" s="8">
        <f t="shared" si="55"/>
        <v>0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0</v>
      </c>
      <c r="G228" s="47">
        <v>140</v>
      </c>
      <c r="H228" s="5">
        <f t="shared" si="59"/>
        <v>2.8000000000000003</v>
      </c>
      <c r="I228" s="7">
        <f t="shared" si="60"/>
        <v>0</v>
      </c>
      <c r="J228" s="8">
        <f t="shared" si="55"/>
        <v>0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0</v>
      </c>
      <c r="G229" s="47">
        <v>50</v>
      </c>
      <c r="H229" s="5">
        <f t="shared" si="59"/>
        <v>1</v>
      </c>
      <c r="I229" s="7">
        <f t="shared" si="60"/>
        <v>0</v>
      </c>
      <c r="J229" s="8">
        <f t="shared" si="55"/>
        <v>0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0</v>
      </c>
      <c r="G230" s="47">
        <v>297</v>
      </c>
      <c r="H230" s="5">
        <f t="shared" si="59"/>
        <v>5.9400000000000001E-2</v>
      </c>
      <c r="I230" s="7">
        <f t="shared" si="60"/>
        <v>0</v>
      </c>
      <c r="J230" s="8">
        <f t="shared" si="55"/>
        <v>0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0</v>
      </c>
      <c r="G231" s="47"/>
      <c r="H231" s="5"/>
      <c r="I231" s="7"/>
      <c r="J231" s="8">
        <f t="shared" si="55"/>
        <v>0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0</v>
      </c>
      <c r="G232" s="47">
        <v>40</v>
      </c>
      <c r="H232" s="5">
        <f>G232*E232</f>
        <v>1.6</v>
      </c>
      <c r="I232" s="7">
        <f>J232*G232</f>
        <v>0</v>
      </c>
      <c r="J232" s="8">
        <f t="shared" si="55"/>
        <v>0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112"/>
      <c r="G233" s="112"/>
      <c r="H233" s="2">
        <f>SUM(H211:H232)</f>
        <v>61</v>
      </c>
      <c r="I233" s="2">
        <f>SUM(I211:I232)</f>
        <v>0</v>
      </c>
      <c r="J233" s="45">
        <f>SUM(J211:J232)</f>
        <v>0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1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1.3680000000000001</v>
      </c>
      <c r="J234" s="8">
        <f>F234*E234</f>
        <v>3.6000000000000004E-2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1</v>
      </c>
      <c r="G235" s="47">
        <v>140</v>
      </c>
      <c r="H235" s="5">
        <f t="shared" si="61"/>
        <v>1.4000000000000001</v>
      </c>
      <c r="I235" s="7">
        <f t="shared" si="62"/>
        <v>1.4000000000000001</v>
      </c>
      <c r="J235" s="8">
        <f t="shared" ref="J235:J258" si="63">F235*E235</f>
        <v>0.01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1</v>
      </c>
      <c r="G236" s="48">
        <v>350</v>
      </c>
      <c r="H236" s="5">
        <f t="shared" si="61"/>
        <v>3.5</v>
      </c>
      <c r="I236" s="7">
        <f t="shared" si="62"/>
        <v>3.5</v>
      </c>
      <c r="J236" s="8">
        <f t="shared" si="63"/>
        <v>0.01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1</v>
      </c>
      <c r="G237" s="49">
        <v>115</v>
      </c>
      <c r="H237" s="5">
        <f t="shared" si="61"/>
        <v>0.46</v>
      </c>
      <c r="I237" s="7">
        <f t="shared" si="62"/>
        <v>0.46</v>
      </c>
      <c r="J237" s="8">
        <f t="shared" si="63"/>
        <v>4.0000000000000001E-3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1</v>
      </c>
      <c r="G238" s="47">
        <v>30</v>
      </c>
      <c r="H238" s="5">
        <f t="shared" si="61"/>
        <v>0.75</v>
      </c>
      <c r="I238" s="7">
        <f t="shared" si="62"/>
        <v>0.75</v>
      </c>
      <c r="J238" s="8">
        <f t="shared" si="63"/>
        <v>2.5000000000000001E-2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1</v>
      </c>
      <c r="G239" s="48">
        <v>38</v>
      </c>
      <c r="H239" s="5">
        <f t="shared" si="61"/>
        <v>1.9000000000000001</v>
      </c>
      <c r="I239" s="7">
        <f t="shared" si="62"/>
        <v>1.9000000000000001</v>
      </c>
      <c r="J239" s="8">
        <f t="shared" si="63"/>
        <v>0.05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1</v>
      </c>
      <c r="G240" s="49">
        <v>50</v>
      </c>
      <c r="H240" s="5">
        <f t="shared" si="61"/>
        <v>1.35</v>
      </c>
      <c r="I240" s="7">
        <f t="shared" si="62"/>
        <v>1.35</v>
      </c>
      <c r="J240" s="8">
        <f t="shared" si="63"/>
        <v>2.7E-2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1</v>
      </c>
      <c r="G241" s="50">
        <v>40</v>
      </c>
      <c r="H241" s="5">
        <f t="shared" si="61"/>
        <v>0.52</v>
      </c>
      <c r="I241" s="7">
        <f t="shared" si="62"/>
        <v>0.52</v>
      </c>
      <c r="J241" s="8">
        <f t="shared" si="63"/>
        <v>1.2999999999999999E-2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1</v>
      </c>
      <c r="G242" s="47">
        <v>27</v>
      </c>
      <c r="H242" s="5">
        <f t="shared" si="61"/>
        <v>0.32400000000000001</v>
      </c>
      <c r="I242" s="7">
        <f t="shared" si="62"/>
        <v>0.32400000000000001</v>
      </c>
      <c r="J242" s="8">
        <f t="shared" si="63"/>
        <v>1.2E-2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1</v>
      </c>
      <c r="G243" s="47">
        <v>165</v>
      </c>
      <c r="H243" s="5">
        <f t="shared" si="61"/>
        <v>1.2375</v>
      </c>
      <c r="I243" s="7">
        <f t="shared" si="62"/>
        <v>1.2375</v>
      </c>
      <c r="J243" s="8">
        <f t="shared" si="63"/>
        <v>7.4999999999999997E-3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1</v>
      </c>
      <c r="G244" s="47">
        <v>665</v>
      </c>
      <c r="H244" s="5">
        <f t="shared" si="61"/>
        <v>3.3250000000000002</v>
      </c>
      <c r="I244" s="7">
        <f t="shared" si="62"/>
        <v>3.3250000000000002</v>
      </c>
      <c r="J244" s="8">
        <f t="shared" si="63"/>
        <v>5.0000000000000001E-3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1</v>
      </c>
      <c r="G245" s="47">
        <v>50</v>
      </c>
      <c r="H245" s="5">
        <f t="shared" si="61"/>
        <v>0.125</v>
      </c>
      <c r="I245" s="7">
        <f t="shared" si="62"/>
        <v>0.125</v>
      </c>
      <c r="J245" s="8">
        <f t="shared" si="63"/>
        <v>2.5000000000000001E-3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1</v>
      </c>
      <c r="G246" s="47">
        <v>297</v>
      </c>
      <c r="H246" s="5">
        <f t="shared" si="61"/>
        <v>0.1188</v>
      </c>
      <c r="I246" s="7">
        <f t="shared" si="62"/>
        <v>0.1188</v>
      </c>
      <c r="J246" s="8">
        <f t="shared" si="63"/>
        <v>4.0000000000000002E-4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1</v>
      </c>
      <c r="G247" s="47"/>
      <c r="H247" s="5"/>
      <c r="I247" s="7"/>
      <c r="J247" s="8">
        <f>F247*E247</f>
        <v>0.2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2.5291750000000009E-2</v>
      </c>
      <c r="F248" s="58">
        <f t="shared" si="65"/>
        <v>1</v>
      </c>
      <c r="G248" s="48">
        <v>400</v>
      </c>
      <c r="H248" s="5">
        <f>61-H234-H235-H236-H237-H238-H239-H240-H241-H242-H243-H244-H245-H246-H247-H249-H250-H251-H252-H253-H254-H255-H256-H257-H258</f>
        <v>10.116700000000003</v>
      </c>
      <c r="I248" s="7">
        <f t="shared" ref="I248:I258" si="66">J248*G248</f>
        <v>10.116700000000003</v>
      </c>
      <c r="J248" s="6">
        <f t="shared" si="63"/>
        <v>2.5291750000000009E-2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1</v>
      </c>
      <c r="G249" s="48">
        <v>40</v>
      </c>
      <c r="H249" s="5">
        <f t="shared" ref="H249:H258" si="67">G249*E249</f>
        <v>0.36000000000000004</v>
      </c>
      <c r="I249" s="7">
        <f t="shared" si="66"/>
        <v>0.36000000000000004</v>
      </c>
      <c r="J249" s="6">
        <f t="shared" si="63"/>
        <v>9.0000000000000011E-3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1</v>
      </c>
      <c r="G250" s="48">
        <v>75</v>
      </c>
      <c r="H250" s="5">
        <f t="shared" si="67"/>
        <v>0.9</v>
      </c>
      <c r="I250" s="7">
        <f t="shared" si="66"/>
        <v>0.9</v>
      </c>
      <c r="J250" s="6">
        <f t="shared" si="63"/>
        <v>1.2E-2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1</v>
      </c>
      <c r="G251" s="48">
        <v>175</v>
      </c>
      <c r="H251" s="5">
        <f t="shared" si="67"/>
        <v>0.875</v>
      </c>
      <c r="I251" s="7">
        <f t="shared" si="66"/>
        <v>0.875</v>
      </c>
      <c r="J251" s="6">
        <f t="shared" si="63"/>
        <v>5.0000000000000001E-3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1</v>
      </c>
      <c r="G252" s="48">
        <v>115</v>
      </c>
      <c r="H252" s="5">
        <f t="shared" si="67"/>
        <v>0.34500000000000003</v>
      </c>
      <c r="I252" s="7">
        <f t="shared" si="66"/>
        <v>0.34500000000000003</v>
      </c>
      <c r="J252" s="6">
        <f t="shared" si="63"/>
        <v>3.0000000000000001E-3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1</v>
      </c>
      <c r="G253" s="47">
        <v>50</v>
      </c>
      <c r="H253" s="5">
        <f t="shared" si="67"/>
        <v>8.5500000000000007</v>
      </c>
      <c r="I253" s="7">
        <f t="shared" si="66"/>
        <v>8.5500000000000007</v>
      </c>
      <c r="J253" s="8">
        <f t="shared" si="63"/>
        <v>0.17100000000000001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1</v>
      </c>
      <c r="G254" s="47">
        <v>665</v>
      </c>
      <c r="H254" s="5">
        <f t="shared" si="67"/>
        <v>3.3250000000000002</v>
      </c>
      <c r="I254" s="7">
        <f t="shared" si="66"/>
        <v>3.3250000000000002</v>
      </c>
      <c r="J254" s="8">
        <f t="shared" si="63"/>
        <v>5.0000000000000001E-3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1</v>
      </c>
      <c r="G255" s="47">
        <v>75</v>
      </c>
      <c r="H255" s="5">
        <f t="shared" si="67"/>
        <v>1.8</v>
      </c>
      <c r="I255" s="7">
        <f t="shared" si="66"/>
        <v>1.8</v>
      </c>
      <c r="J255" s="8">
        <f t="shared" si="63"/>
        <v>2.4E-2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114" t="s">
        <v>65</v>
      </c>
      <c r="D256" s="38" t="s">
        <v>65</v>
      </c>
      <c r="E256" s="44">
        <v>0.2</v>
      </c>
      <c r="F256" s="58">
        <f t="shared" si="65"/>
        <v>1</v>
      </c>
      <c r="G256" s="47">
        <v>60</v>
      </c>
      <c r="H256" s="111">
        <f t="shared" si="67"/>
        <v>12</v>
      </c>
      <c r="I256" s="7">
        <f t="shared" si="66"/>
        <v>12</v>
      </c>
      <c r="J256" s="8">
        <f t="shared" si="63"/>
        <v>0.2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1</v>
      </c>
      <c r="G257" s="47">
        <v>40</v>
      </c>
      <c r="H257" s="5">
        <f t="shared" si="67"/>
        <v>1.6</v>
      </c>
      <c r="I257" s="7">
        <f t="shared" si="66"/>
        <v>1.6</v>
      </c>
      <c r="J257" s="8">
        <f t="shared" si="63"/>
        <v>0.04</v>
      </c>
    </row>
    <row r="258" spans="1:51" ht="15.75" customHeight="1" x14ac:dyDescent="0.25">
      <c r="A258" s="191"/>
      <c r="B258" s="60">
        <f t="shared" si="64"/>
        <v>2</v>
      </c>
      <c r="C258" s="113" t="s">
        <v>22</v>
      </c>
      <c r="D258" s="39" t="s">
        <v>22</v>
      </c>
      <c r="E258" s="6">
        <v>0.05</v>
      </c>
      <c r="F258" s="58">
        <f t="shared" si="65"/>
        <v>1</v>
      </c>
      <c r="G258" s="48">
        <v>95</v>
      </c>
      <c r="H258" s="5">
        <f t="shared" si="67"/>
        <v>4.75</v>
      </c>
      <c r="I258" s="7">
        <f t="shared" si="66"/>
        <v>4.75</v>
      </c>
      <c r="J258" s="8">
        <f t="shared" si="63"/>
        <v>0.05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112"/>
      <c r="G259" s="112"/>
      <c r="H259" s="2">
        <f>SUM(H234:H258)</f>
        <v>61.000000000000007</v>
      </c>
      <c r="I259" s="2">
        <f>SUM(I234:I258)</f>
        <v>61.000000000000007</v>
      </c>
      <c r="J259" s="45">
        <f>SUM(J234:J258)</f>
        <v>0.94669175000000028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2</v>
      </c>
      <c r="G263" s="47">
        <v>38</v>
      </c>
      <c r="H263" s="111">
        <f t="shared" ref="H263:H268" si="68">G263*E263</f>
        <v>0.98799999999999999</v>
      </c>
      <c r="I263" s="7">
        <f t="shared" ref="I263:I272" si="69">J263*G263</f>
        <v>1.976</v>
      </c>
      <c r="J263" s="8">
        <f t="shared" ref="J263:J280" si="70">F263*E263</f>
        <v>5.1999999999999998E-2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2</v>
      </c>
      <c r="G264" s="47">
        <v>115</v>
      </c>
      <c r="H264" s="111">
        <f t="shared" si="68"/>
        <v>0.69000000000000006</v>
      </c>
      <c r="I264" s="7">
        <f t="shared" si="69"/>
        <v>1.3800000000000001</v>
      </c>
      <c r="J264" s="8">
        <f t="shared" si="70"/>
        <v>1.2E-2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2</v>
      </c>
      <c r="G265" s="47">
        <v>50</v>
      </c>
      <c r="H265" s="111">
        <f t="shared" si="68"/>
        <v>1.7500000000000002</v>
      </c>
      <c r="I265" s="7">
        <f t="shared" si="69"/>
        <v>3.5000000000000004</v>
      </c>
      <c r="J265" s="8">
        <f t="shared" si="70"/>
        <v>7.0000000000000007E-2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2</v>
      </c>
      <c r="G266" s="47">
        <v>50</v>
      </c>
      <c r="H266" s="111">
        <f t="shared" si="68"/>
        <v>1.25</v>
      </c>
      <c r="I266" s="7">
        <f t="shared" si="69"/>
        <v>2.5</v>
      </c>
      <c r="J266" s="8">
        <f t="shared" si="70"/>
        <v>0.05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2</v>
      </c>
      <c r="G267" s="47">
        <v>40</v>
      </c>
      <c r="H267" s="111">
        <f t="shared" si="68"/>
        <v>0.76</v>
      </c>
      <c r="I267" s="7">
        <f t="shared" si="69"/>
        <v>1.52</v>
      </c>
      <c r="J267" s="8">
        <f t="shared" si="70"/>
        <v>3.7999999999999999E-2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2</v>
      </c>
      <c r="G268" s="47">
        <v>27</v>
      </c>
      <c r="H268" s="111">
        <f t="shared" si="68"/>
        <v>0.48599999999999999</v>
      </c>
      <c r="I268" s="7">
        <f t="shared" si="69"/>
        <v>0.97199999999999998</v>
      </c>
      <c r="J268" s="8">
        <f t="shared" si="70"/>
        <v>3.5999999999999997E-2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7.2829000000000019E-2</v>
      </c>
      <c r="F269" s="58">
        <f t="shared" si="72"/>
        <v>2</v>
      </c>
      <c r="G269" s="49">
        <v>400</v>
      </c>
      <c r="H269" s="5">
        <f>61-H263-H264-H265-H266-H267-H268-H270-H271-H272-H273-H274-H275-H276-H277-H278-H279-H280</f>
        <v>29.131600000000009</v>
      </c>
      <c r="I269" s="7">
        <f t="shared" si="69"/>
        <v>58.263200000000012</v>
      </c>
      <c r="J269" s="8">
        <f t="shared" si="70"/>
        <v>0.14565800000000004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2</v>
      </c>
      <c r="G270" s="49">
        <v>130</v>
      </c>
      <c r="H270" s="5">
        <f>G270*E270</f>
        <v>3.9</v>
      </c>
      <c r="I270" s="7">
        <f t="shared" si="69"/>
        <v>7.8</v>
      </c>
      <c r="J270" s="8">
        <f t="shared" si="70"/>
        <v>0.06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2</v>
      </c>
      <c r="G271" s="49">
        <v>165</v>
      </c>
      <c r="H271" s="5">
        <f>G271*E271</f>
        <v>1.98</v>
      </c>
      <c r="I271" s="7">
        <f t="shared" si="69"/>
        <v>3.96</v>
      </c>
      <c r="J271" s="8">
        <f t="shared" si="70"/>
        <v>2.4E-2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2</v>
      </c>
      <c r="G272" s="47">
        <v>215</v>
      </c>
      <c r="H272" s="5">
        <f>G272*E272</f>
        <v>0.43</v>
      </c>
      <c r="I272" s="7">
        <f t="shared" si="69"/>
        <v>0.86</v>
      </c>
      <c r="J272" s="8">
        <f t="shared" si="70"/>
        <v>4.0000000000000001E-3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2</v>
      </c>
      <c r="G273" s="47"/>
      <c r="H273" s="5"/>
      <c r="I273" s="7"/>
      <c r="J273" s="8">
        <f t="shared" si="70"/>
        <v>0.4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2</v>
      </c>
      <c r="G274" s="47">
        <v>50</v>
      </c>
      <c r="H274" s="5">
        <f>G274*E274</f>
        <v>10</v>
      </c>
      <c r="I274" s="7">
        <f>J274*G274</f>
        <v>20</v>
      </c>
      <c r="J274" s="8">
        <f t="shared" si="70"/>
        <v>0.4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2</v>
      </c>
      <c r="G275" s="47">
        <v>665</v>
      </c>
      <c r="H275" s="5">
        <f>G275*E275</f>
        <v>3.3250000000000002</v>
      </c>
      <c r="I275" s="7">
        <f>J275*G275</f>
        <v>6.65</v>
      </c>
      <c r="J275" s="8">
        <f t="shared" si="70"/>
        <v>0.01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2</v>
      </c>
      <c r="G276" s="49">
        <v>75</v>
      </c>
      <c r="H276" s="5">
        <f>G276*E276</f>
        <v>3.4499999999999997</v>
      </c>
      <c r="I276" s="7">
        <f>J276*G276</f>
        <v>6.8999999999999995</v>
      </c>
      <c r="J276" s="8">
        <f t="shared" si="70"/>
        <v>9.1999999999999998E-2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2</v>
      </c>
      <c r="G277" s="47">
        <v>50</v>
      </c>
      <c r="H277" s="5">
        <f>G277*E277</f>
        <v>1.2</v>
      </c>
      <c r="I277" s="7">
        <f>J277*G277</f>
        <v>2.4</v>
      </c>
      <c r="J277" s="8">
        <f t="shared" si="70"/>
        <v>4.8000000000000001E-2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2</v>
      </c>
      <c r="G278" s="47">
        <v>297</v>
      </c>
      <c r="H278" s="5">
        <f>G278*E278</f>
        <v>5.9400000000000001E-2</v>
      </c>
      <c r="I278" s="7">
        <f>J278*G278</f>
        <v>0.1188</v>
      </c>
      <c r="J278" s="8">
        <f t="shared" si="70"/>
        <v>4.0000000000000002E-4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2</v>
      </c>
      <c r="G279" s="47"/>
      <c r="H279" s="5"/>
      <c r="I279" s="7"/>
      <c r="J279" s="8">
        <f t="shared" si="70"/>
        <v>0.34399999999999997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2</v>
      </c>
      <c r="G280" s="47">
        <v>40</v>
      </c>
      <c r="H280" s="5">
        <f>G280*E280</f>
        <v>1.6</v>
      </c>
      <c r="I280" s="7">
        <f>J280*G280</f>
        <v>3.2</v>
      </c>
      <c r="J280" s="8">
        <f t="shared" si="70"/>
        <v>0.08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112"/>
      <c r="G281" s="112"/>
      <c r="H281" s="2">
        <f>SUM(H263:H280)</f>
        <v>61.000000000000014</v>
      </c>
      <c r="I281" s="2">
        <f>SUM(I263:I280)</f>
        <v>122.00000000000001</v>
      </c>
      <c r="J281" s="45">
        <f>SUM(J263:J280)</f>
        <v>1.8660580000000002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1</v>
      </c>
      <c r="G282" s="49">
        <v>30</v>
      </c>
      <c r="H282" s="5">
        <f t="shared" ref="H282:H291" si="73">G282*E282</f>
        <v>1.7999999999999998</v>
      </c>
      <c r="I282" s="7">
        <f t="shared" ref="I282:I291" si="74">J282*G282</f>
        <v>1.7999999999999998</v>
      </c>
      <c r="J282" s="8">
        <f>F282*E282</f>
        <v>0.06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1</v>
      </c>
      <c r="G283" s="49">
        <v>40</v>
      </c>
      <c r="H283" s="5">
        <f t="shared" si="73"/>
        <v>0.32</v>
      </c>
      <c r="I283" s="7">
        <f t="shared" si="74"/>
        <v>0.32</v>
      </c>
      <c r="J283" s="8">
        <f t="shared" ref="J283:J304" si="75">F283*E283</f>
        <v>8.0000000000000002E-3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1</v>
      </c>
      <c r="G284" s="49">
        <v>297</v>
      </c>
      <c r="H284" s="5">
        <f t="shared" si="73"/>
        <v>5.9400000000000001E-2</v>
      </c>
      <c r="I284" s="7">
        <f t="shared" si="74"/>
        <v>5.9400000000000001E-2</v>
      </c>
      <c r="J284" s="8">
        <f t="shared" si="75"/>
        <v>2.0000000000000001E-4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1</v>
      </c>
      <c r="G285" s="49">
        <v>50</v>
      </c>
      <c r="H285" s="5">
        <f t="shared" si="73"/>
        <v>0.15</v>
      </c>
      <c r="I285" s="7">
        <f t="shared" si="74"/>
        <v>0.15</v>
      </c>
      <c r="J285" s="8">
        <f t="shared" si="75"/>
        <v>3.0000000000000001E-3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1</v>
      </c>
      <c r="G286" s="47">
        <v>115</v>
      </c>
      <c r="H286" s="5">
        <f t="shared" si="73"/>
        <v>0.34500000000000003</v>
      </c>
      <c r="I286" s="7">
        <f t="shared" si="74"/>
        <v>0.34500000000000003</v>
      </c>
      <c r="J286" s="8">
        <f t="shared" si="75"/>
        <v>3.0000000000000001E-3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1</v>
      </c>
      <c r="G287" s="47">
        <v>50</v>
      </c>
      <c r="H287" s="5">
        <f t="shared" si="73"/>
        <v>5</v>
      </c>
      <c r="I287" s="7">
        <f t="shared" si="74"/>
        <v>5</v>
      </c>
      <c r="J287" s="8">
        <f t="shared" si="75"/>
        <v>0.1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1</v>
      </c>
      <c r="G288" s="47">
        <v>48</v>
      </c>
      <c r="H288" s="5">
        <f t="shared" si="73"/>
        <v>0.96</v>
      </c>
      <c r="I288" s="7">
        <f t="shared" si="74"/>
        <v>0.96</v>
      </c>
      <c r="J288" s="8">
        <f t="shared" si="75"/>
        <v>0.02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1</v>
      </c>
      <c r="G289" s="47">
        <v>40</v>
      </c>
      <c r="H289" s="5">
        <f t="shared" si="73"/>
        <v>0.52</v>
      </c>
      <c r="I289" s="7">
        <f t="shared" si="74"/>
        <v>0.52</v>
      </c>
      <c r="J289" s="8">
        <f t="shared" si="75"/>
        <v>1.3000000000000001E-2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1</v>
      </c>
      <c r="G290" s="47">
        <v>27</v>
      </c>
      <c r="H290" s="5">
        <f t="shared" si="73"/>
        <v>0.32400000000000001</v>
      </c>
      <c r="I290" s="7">
        <f t="shared" si="74"/>
        <v>0.32400000000000001</v>
      </c>
      <c r="J290" s="8">
        <f t="shared" si="75"/>
        <v>1.2E-2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1</v>
      </c>
      <c r="G291" s="47">
        <v>115</v>
      </c>
      <c r="H291" s="5">
        <f t="shared" si="73"/>
        <v>0.57500000000000007</v>
      </c>
      <c r="I291" s="7">
        <f t="shared" si="74"/>
        <v>0.57500000000000007</v>
      </c>
      <c r="J291" s="8">
        <f t="shared" si="75"/>
        <v>5.0000000000000001E-3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1</v>
      </c>
      <c r="G292" s="48"/>
      <c r="H292" s="111"/>
      <c r="I292" s="7"/>
      <c r="J292" s="6">
        <f t="shared" si="75"/>
        <v>0.17499999999999999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9.4677948717948768E-2</v>
      </c>
      <c r="F293" s="58">
        <f t="shared" si="77"/>
        <v>1</v>
      </c>
      <c r="G293" s="47">
        <v>195</v>
      </c>
      <c r="H293" s="5">
        <f>61-H282-H283-H284-H285-H286-H287-H288-H289-H290-H291-H294-H295-H296-H297-H298-H299-H300-H302-H303-H304</f>
        <v>18.46220000000001</v>
      </c>
      <c r="I293" s="7">
        <f t="shared" ref="I293:I300" si="78">J293*G293</f>
        <v>18.46220000000001</v>
      </c>
      <c r="J293" s="8">
        <f t="shared" si="75"/>
        <v>9.4677948717948768E-2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1</v>
      </c>
      <c r="G294" s="49">
        <v>40</v>
      </c>
      <c r="H294" s="5">
        <f t="shared" ref="H294:H300" si="79">G294*E294</f>
        <v>0.8</v>
      </c>
      <c r="I294" s="7">
        <f t="shared" si="78"/>
        <v>0.8</v>
      </c>
      <c r="J294" s="8">
        <f t="shared" si="75"/>
        <v>0.02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1</v>
      </c>
      <c r="G295" s="47">
        <v>27</v>
      </c>
      <c r="H295" s="5">
        <f t="shared" si="79"/>
        <v>0.35099999999999998</v>
      </c>
      <c r="I295" s="7">
        <f t="shared" si="78"/>
        <v>0.35099999999999998</v>
      </c>
      <c r="J295" s="8">
        <f t="shared" si="75"/>
        <v>1.2999999999999999E-2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1</v>
      </c>
      <c r="G296" s="47">
        <v>665</v>
      </c>
      <c r="H296" s="5">
        <f t="shared" si="79"/>
        <v>6.65</v>
      </c>
      <c r="I296" s="7">
        <f t="shared" si="78"/>
        <v>6.65</v>
      </c>
      <c r="J296" s="8">
        <f t="shared" si="75"/>
        <v>0.01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1</v>
      </c>
      <c r="G297" s="47">
        <v>58</v>
      </c>
      <c r="H297" s="5">
        <f t="shared" si="79"/>
        <v>3.3640000000000003</v>
      </c>
      <c r="I297" s="7">
        <f t="shared" si="78"/>
        <v>3.3640000000000003</v>
      </c>
      <c r="J297" s="8">
        <f>F297*E297</f>
        <v>5.8000000000000003E-2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1</v>
      </c>
      <c r="G298" s="53">
        <v>135</v>
      </c>
      <c r="H298" s="43">
        <f t="shared" si="79"/>
        <v>6.21</v>
      </c>
      <c r="I298" s="43">
        <f t="shared" si="78"/>
        <v>6.21</v>
      </c>
      <c r="J298" s="6">
        <f>F298*E298</f>
        <v>4.5999999999999999E-2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1</v>
      </c>
      <c r="G299" s="47">
        <v>50</v>
      </c>
      <c r="H299" s="5">
        <f t="shared" si="79"/>
        <v>1.2</v>
      </c>
      <c r="I299" s="7">
        <f t="shared" si="78"/>
        <v>1.2</v>
      </c>
      <c r="J299" s="8">
        <f t="shared" si="75"/>
        <v>2.4E-2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1</v>
      </c>
      <c r="G300" s="47">
        <v>297</v>
      </c>
      <c r="H300" s="5">
        <f t="shared" si="79"/>
        <v>5.9400000000000001E-2</v>
      </c>
      <c r="I300" s="7">
        <f t="shared" si="78"/>
        <v>5.9400000000000001E-2</v>
      </c>
      <c r="J300" s="8">
        <f t="shared" si="75"/>
        <v>2.0000000000000001E-4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1</v>
      </c>
      <c r="G301" s="47"/>
      <c r="H301" s="5"/>
      <c r="I301" s="7"/>
      <c r="J301" s="8">
        <f t="shared" si="75"/>
        <v>0.17199999999999999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1</v>
      </c>
      <c r="G302" s="47">
        <v>40</v>
      </c>
      <c r="H302" s="5">
        <f>G302*E302</f>
        <v>1.6</v>
      </c>
      <c r="I302" s="7">
        <f>J302*G302</f>
        <v>1.6</v>
      </c>
      <c r="J302" s="8">
        <f t="shared" si="75"/>
        <v>0.04</v>
      </c>
    </row>
    <row r="303" spans="1:51" ht="15.75" customHeight="1" x14ac:dyDescent="0.25">
      <c r="A303" s="181"/>
      <c r="B303" s="60">
        <f t="shared" si="76"/>
        <v>2</v>
      </c>
      <c r="C303" s="113" t="s">
        <v>22</v>
      </c>
      <c r="D303" s="39" t="s">
        <v>22</v>
      </c>
      <c r="E303" s="6">
        <v>0.05</v>
      </c>
      <c r="F303" s="58">
        <f t="shared" si="77"/>
        <v>1</v>
      </c>
      <c r="G303" s="48">
        <v>95</v>
      </c>
      <c r="H303" s="5">
        <f>G303*E303</f>
        <v>4.75</v>
      </c>
      <c r="I303" s="7">
        <f>J303*G303</f>
        <v>4.75</v>
      </c>
      <c r="J303" s="8">
        <f t="shared" si="75"/>
        <v>0.05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115" t="s">
        <v>14</v>
      </c>
      <c r="D304" s="36" t="s">
        <v>14</v>
      </c>
      <c r="E304" s="8">
        <v>0.1</v>
      </c>
      <c r="F304" s="58">
        <f t="shared" si="77"/>
        <v>1</v>
      </c>
      <c r="G304" s="48">
        <v>75</v>
      </c>
      <c r="H304" s="5">
        <f>G304*E304</f>
        <v>7.5</v>
      </c>
      <c r="I304" s="7">
        <f>J304*G304</f>
        <v>7.5</v>
      </c>
      <c r="J304" s="8">
        <f t="shared" si="75"/>
        <v>0.1</v>
      </c>
    </row>
    <row r="305" spans="1:14" ht="15.75" customHeight="1" x14ac:dyDescent="0.25">
      <c r="A305" s="174" t="s">
        <v>41</v>
      </c>
      <c r="B305" s="174"/>
      <c r="C305" s="174"/>
      <c r="D305" s="174"/>
      <c r="E305" s="112"/>
      <c r="F305" s="112"/>
      <c r="G305" s="112"/>
      <c r="H305" s="2">
        <f>SUM(H282:H304)</f>
        <v>61.000000000000007</v>
      </c>
      <c r="I305" s="2">
        <f>SUM(I282:I304)</f>
        <v>61.000000000000007</v>
      </c>
      <c r="J305" s="45">
        <f>SUM(J282:J304)</f>
        <v>1.0270779487179491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1830</v>
      </c>
      <c r="J306" s="54">
        <f>J28+J50+J73+J91+J128+J152+J178+J202+J233+J259+J281+J305</f>
        <v>28.557030217948721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90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A55:A72"/>
    <mergeCell ref="C55:C60"/>
    <mergeCell ref="C61:C65"/>
    <mergeCell ref="C66:C67"/>
    <mergeCell ref="C68:C71"/>
    <mergeCell ref="N43:P43"/>
    <mergeCell ref="C44:C47"/>
    <mergeCell ref="N44:P44"/>
    <mergeCell ref="A50:D50"/>
    <mergeCell ref="A54:B54"/>
    <mergeCell ref="A29:A49"/>
    <mergeCell ref="C29:C30"/>
    <mergeCell ref="C31:C36"/>
    <mergeCell ref="C37:C41"/>
    <mergeCell ref="C42:C43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13"/>
  <sheetViews>
    <sheetView view="pageLayout" zoomScale="80" zoomScalePageLayoutView="80" workbookViewId="0">
      <selection activeCell="A3" sqref="A3:J3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8" style="22" customWidth="1"/>
    <col min="18" max="18" width="15.57031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6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120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ht="28.5" customHeigh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123</v>
      </c>
      <c r="N5" s="231" t="s">
        <v>121</v>
      </c>
      <c r="O5" s="233"/>
      <c r="P5" s="231" t="s">
        <v>122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ht="15.75" customHeight="1" x14ac:dyDescent="0.25">
      <c r="A7" s="202" t="s">
        <v>48</v>
      </c>
      <c r="B7" s="46">
        <v>2</v>
      </c>
      <c r="C7" s="70" t="s">
        <v>59</v>
      </c>
      <c r="D7" s="36" t="s">
        <v>3</v>
      </c>
      <c r="E7" s="44">
        <v>0.06</v>
      </c>
      <c r="F7" s="47">
        <f>B7*42</f>
        <v>84</v>
      </c>
      <c r="G7" s="47">
        <v>40</v>
      </c>
      <c r="H7" s="5">
        <f t="shared" ref="H7:H16" si="0">G7*E7</f>
        <v>2.4</v>
      </c>
      <c r="I7" s="7">
        <f t="shared" ref="I7:I16" si="1">J7*G7</f>
        <v>201.6</v>
      </c>
      <c r="J7" s="8">
        <f>F7*E7</f>
        <v>5.04</v>
      </c>
      <c r="L7" s="36" t="s">
        <v>3</v>
      </c>
      <c r="M7" s="8">
        <f>J7+J107</f>
        <v>12.18</v>
      </c>
      <c r="N7" s="67"/>
      <c r="O7" s="49"/>
      <c r="P7" s="8">
        <f>M7-N7++((Q7-O7)*N7)/Q7</f>
        <v>12.18</v>
      </c>
      <c r="Q7" s="49">
        <v>40</v>
      </c>
      <c r="R7" s="4">
        <f>P7*Q7</f>
        <v>487.2</v>
      </c>
    </row>
    <row r="8" spans="1:18" ht="15.75" customHeight="1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84</v>
      </c>
      <c r="G8" s="47">
        <v>38</v>
      </c>
      <c r="H8" s="5">
        <f t="shared" si="0"/>
        <v>0.95000000000000007</v>
      </c>
      <c r="I8" s="7">
        <f t="shared" si="1"/>
        <v>79.8</v>
      </c>
      <c r="J8" s="8">
        <f t="shared" ref="J8:J28" si="2">F8*E8</f>
        <v>2.1</v>
      </c>
      <c r="L8" s="36" t="s">
        <v>4</v>
      </c>
      <c r="M8" s="8">
        <f>J8+J179+J238+J282</f>
        <v>12.96</v>
      </c>
      <c r="N8" s="67"/>
      <c r="O8" s="49"/>
      <c r="P8" s="8">
        <f t="shared" ref="P8:P40" si="3">M8-N8++((Q8-O8)*N8)/Q8</f>
        <v>12.96</v>
      </c>
      <c r="Q8" s="49">
        <v>38</v>
      </c>
      <c r="R8" s="4">
        <f t="shared" ref="R8:R40" si="4">P8*Q8</f>
        <v>492.48</v>
      </c>
    </row>
    <row r="9" spans="1:18" ht="15.75" customHeight="1" x14ac:dyDescent="0.25">
      <c r="A9" s="203"/>
      <c r="B9" s="57">
        <f t="shared" ref="B9:B28" si="5">B8</f>
        <v>2</v>
      </c>
      <c r="C9" s="197"/>
      <c r="D9" s="36" t="s">
        <v>6</v>
      </c>
      <c r="E9" s="44">
        <v>0.05</v>
      </c>
      <c r="F9" s="58">
        <f t="shared" ref="F9:F28" si="6">F8</f>
        <v>84</v>
      </c>
      <c r="G9" s="48">
        <v>38</v>
      </c>
      <c r="H9" s="5">
        <f t="shared" si="0"/>
        <v>1.9000000000000001</v>
      </c>
      <c r="I9" s="7">
        <f t="shared" si="1"/>
        <v>159.6</v>
      </c>
      <c r="J9" s="8">
        <f t="shared" si="2"/>
        <v>4.2</v>
      </c>
      <c r="L9" s="36" t="s">
        <v>6</v>
      </c>
      <c r="M9" s="8">
        <f>J9+J30+J55+J129+J159+J211+J234+J239+J263</f>
        <v>30.740000000000002</v>
      </c>
      <c r="N9" s="67"/>
      <c r="O9" s="49"/>
      <c r="P9" s="8">
        <f t="shared" si="3"/>
        <v>30.740000000000002</v>
      </c>
      <c r="Q9" s="49">
        <v>38</v>
      </c>
      <c r="R9" s="4">
        <f t="shared" si="4"/>
        <v>1168.1200000000001</v>
      </c>
    </row>
    <row r="10" spans="1:18" ht="15.75" customHeight="1" x14ac:dyDescent="0.25">
      <c r="A10" s="203"/>
      <c r="B10" s="57">
        <f t="shared" si="5"/>
        <v>2</v>
      </c>
      <c r="C10" s="197"/>
      <c r="D10" s="36" t="s">
        <v>8</v>
      </c>
      <c r="E10" s="44">
        <v>2.7E-2</v>
      </c>
      <c r="F10" s="58">
        <f t="shared" si="6"/>
        <v>84</v>
      </c>
      <c r="G10" s="49">
        <v>40</v>
      </c>
      <c r="H10" s="5">
        <f t="shared" si="0"/>
        <v>1.08</v>
      </c>
      <c r="I10" s="7">
        <f t="shared" si="1"/>
        <v>90.72</v>
      </c>
      <c r="J10" s="8">
        <f t="shared" si="2"/>
        <v>2.2679999999999998</v>
      </c>
      <c r="L10" s="36" t="s">
        <v>8</v>
      </c>
      <c r="M10" s="8">
        <f>J10+J32+J57+J66+J78+J111+J133+J144+J161+J165+J184+J216+J240+J253+J265+J274+J287</f>
        <v>140.44800000000001</v>
      </c>
      <c r="N10" s="67"/>
      <c r="O10" s="49"/>
      <c r="P10" s="8">
        <f t="shared" si="3"/>
        <v>140.44800000000001</v>
      </c>
      <c r="Q10" s="49">
        <v>40</v>
      </c>
      <c r="R10" s="4">
        <f t="shared" si="4"/>
        <v>5617.92</v>
      </c>
    </row>
    <row r="11" spans="1:18" ht="15.75" customHeight="1" x14ac:dyDescent="0.25">
      <c r="A11" s="203"/>
      <c r="B11" s="57">
        <f t="shared" si="5"/>
        <v>2</v>
      </c>
      <c r="C11" s="197"/>
      <c r="D11" s="36" t="s">
        <v>9</v>
      </c>
      <c r="E11" s="44">
        <v>1.2999999999999999E-2</v>
      </c>
      <c r="F11" s="58">
        <f t="shared" si="6"/>
        <v>84</v>
      </c>
      <c r="G11" s="50">
        <v>35</v>
      </c>
      <c r="H11" s="5">
        <f t="shared" si="0"/>
        <v>0.45499999999999996</v>
      </c>
      <c r="I11" s="7">
        <f t="shared" si="1"/>
        <v>38.219999999999992</v>
      </c>
      <c r="J11" s="8">
        <f t="shared" si="2"/>
        <v>1.0919999999999999</v>
      </c>
      <c r="L11" s="36" t="s">
        <v>9</v>
      </c>
      <c r="M11" s="8">
        <f>J11+J20+J34+J59+J74+J80+J113+J119+J132+J135+J163+J167+J180+J186+J191+J214+J218+J224+J241+J267+J283+J289+J294</f>
        <v>35.275999999999996</v>
      </c>
      <c r="N11" s="67"/>
      <c r="O11" s="49"/>
      <c r="P11" s="8">
        <f t="shared" si="3"/>
        <v>35.275999999999996</v>
      </c>
      <c r="Q11" s="49">
        <v>35</v>
      </c>
      <c r="R11" s="4">
        <f t="shared" si="4"/>
        <v>1234.6599999999999</v>
      </c>
    </row>
    <row r="12" spans="1:18" ht="15.75" customHeight="1" x14ac:dyDescent="0.25">
      <c r="A12" s="203"/>
      <c r="B12" s="57">
        <f t="shared" si="5"/>
        <v>2</v>
      </c>
      <c r="C12" s="197"/>
      <c r="D12" s="36" t="s">
        <v>11</v>
      </c>
      <c r="E12" s="44">
        <v>1.2E-2</v>
      </c>
      <c r="F12" s="58">
        <f t="shared" si="6"/>
        <v>84</v>
      </c>
      <c r="G12" s="47">
        <v>25</v>
      </c>
      <c r="H12" s="5">
        <f t="shared" si="0"/>
        <v>0.3</v>
      </c>
      <c r="I12" s="7">
        <f t="shared" si="1"/>
        <v>25.2</v>
      </c>
      <c r="J12" s="8">
        <f t="shared" si="2"/>
        <v>1.008</v>
      </c>
      <c r="L12" s="36" t="s">
        <v>11</v>
      </c>
      <c r="M12" s="8">
        <f>J12+J21+J35+J60+J81+J85+J108+J114+J120+J136+J142+J164+J168++J187+J192+J219+J225+J242+J268+J290+J295</f>
        <v>24.247999999999998</v>
      </c>
      <c r="N12" s="67"/>
      <c r="O12" s="49"/>
      <c r="P12" s="8">
        <f t="shared" si="3"/>
        <v>24.247999999999998</v>
      </c>
      <c r="Q12" s="49">
        <v>25</v>
      </c>
      <c r="R12" s="4">
        <f t="shared" si="4"/>
        <v>606.19999999999993</v>
      </c>
    </row>
    <row r="13" spans="1:18" ht="15.75" customHeight="1" x14ac:dyDescent="0.25">
      <c r="A13" s="203"/>
      <c r="B13" s="57">
        <f t="shared" si="5"/>
        <v>2</v>
      </c>
      <c r="C13" s="197"/>
      <c r="D13" s="36" t="s">
        <v>32</v>
      </c>
      <c r="E13" s="19">
        <v>7.4999999999999997E-3</v>
      </c>
      <c r="F13" s="58">
        <f t="shared" si="6"/>
        <v>84</v>
      </c>
      <c r="G13" s="47">
        <v>150</v>
      </c>
      <c r="H13" s="5">
        <f t="shared" si="0"/>
        <v>1.125</v>
      </c>
      <c r="I13" s="7">
        <f t="shared" si="1"/>
        <v>94.5</v>
      </c>
      <c r="J13" s="8">
        <f t="shared" si="2"/>
        <v>0.63</v>
      </c>
      <c r="L13" s="36" t="s">
        <v>45</v>
      </c>
      <c r="M13" s="8">
        <f>J13+J63+J116+J141+J221+J243+J271</f>
        <v>5.0280000000000005</v>
      </c>
      <c r="N13" s="67"/>
      <c r="O13" s="49"/>
      <c r="P13" s="8">
        <f t="shared" si="3"/>
        <v>5.0280000000000005</v>
      </c>
      <c r="Q13" s="49">
        <v>150</v>
      </c>
      <c r="R13" s="4">
        <f t="shared" si="4"/>
        <v>754.2</v>
      </c>
    </row>
    <row r="14" spans="1:18" ht="15.75" customHeight="1" x14ac:dyDescent="0.25">
      <c r="A14" s="203"/>
      <c r="B14" s="57">
        <f t="shared" si="5"/>
        <v>2</v>
      </c>
      <c r="C14" s="197"/>
      <c r="D14" s="36" t="s">
        <v>27</v>
      </c>
      <c r="E14" s="44">
        <v>5.0000000000000001E-3</v>
      </c>
      <c r="F14" s="58">
        <f t="shared" si="6"/>
        <v>84</v>
      </c>
      <c r="G14" s="47">
        <v>600</v>
      </c>
      <c r="H14" s="5">
        <f t="shared" si="0"/>
        <v>3</v>
      </c>
      <c r="I14" s="7">
        <f t="shared" si="1"/>
        <v>252</v>
      </c>
      <c r="J14" s="8">
        <f t="shared" si="2"/>
        <v>0.42</v>
      </c>
      <c r="L14" s="36" t="s">
        <v>27</v>
      </c>
      <c r="M14" s="8">
        <f>J14+J19+J44+J67+J87+J122+J145+J172+J174+J193+J227+J244+J254+J275+J296</f>
        <v>8.1539999999999981</v>
      </c>
      <c r="N14" s="67"/>
      <c r="O14" s="49"/>
      <c r="P14" s="8">
        <f t="shared" si="3"/>
        <v>8.1539999999999981</v>
      </c>
      <c r="Q14" s="49">
        <v>600</v>
      </c>
      <c r="R14" s="4">
        <f t="shared" si="4"/>
        <v>4892.3999999999987</v>
      </c>
    </row>
    <row r="15" spans="1:18" s="66" customFormat="1" ht="15.75" customHeight="1" x14ac:dyDescent="0.25">
      <c r="A15" s="203"/>
      <c r="B15" s="65">
        <f t="shared" si="5"/>
        <v>2</v>
      </c>
      <c r="C15" s="197"/>
      <c r="D15" s="36" t="s">
        <v>12</v>
      </c>
      <c r="E15" s="19">
        <v>2.5000000000000001E-3</v>
      </c>
      <c r="F15" s="58">
        <f t="shared" si="6"/>
        <v>84</v>
      </c>
      <c r="G15" s="47">
        <v>50</v>
      </c>
      <c r="H15" s="5">
        <f t="shared" si="0"/>
        <v>0.125</v>
      </c>
      <c r="I15" s="7">
        <f t="shared" si="1"/>
        <v>10.5</v>
      </c>
      <c r="J15" s="8">
        <f t="shared" si="2"/>
        <v>0.21</v>
      </c>
      <c r="K15"/>
      <c r="L15" s="36" t="s">
        <v>12</v>
      </c>
      <c r="M15" s="8">
        <f>J15+J24+J46+J69+J77+J124+J148+J182 +J196+J229+J245+J277+J285+J299</f>
        <v>16.816000000000003</v>
      </c>
      <c r="N15" s="67"/>
      <c r="O15" s="49"/>
      <c r="P15" s="8">
        <f>M15-N15++((Q15-O15)*N15)/Q15</f>
        <v>16.816000000000003</v>
      </c>
      <c r="Q15" s="49">
        <v>50</v>
      </c>
      <c r="R15" s="4">
        <f t="shared" si="4"/>
        <v>840.80000000000018</v>
      </c>
    </row>
    <row r="16" spans="1:18" ht="15.75" customHeight="1" x14ac:dyDescent="0.25">
      <c r="A16" s="203"/>
      <c r="B16" s="57">
        <f t="shared" si="5"/>
        <v>2</v>
      </c>
      <c r="C16" s="197"/>
      <c r="D16" s="36" t="s">
        <v>13</v>
      </c>
      <c r="E16" s="19">
        <v>4.0000000000000002E-4</v>
      </c>
      <c r="F16" s="58">
        <f t="shared" si="6"/>
        <v>84</v>
      </c>
      <c r="G16" s="47">
        <v>350</v>
      </c>
      <c r="H16" s="5">
        <f t="shared" si="0"/>
        <v>0.14000000000000001</v>
      </c>
      <c r="I16" s="4">
        <f t="shared" si="1"/>
        <v>11.760000000000002</v>
      </c>
      <c r="J16" s="8">
        <f t="shared" si="2"/>
        <v>3.3600000000000005E-2</v>
      </c>
      <c r="L16" s="36" t="s">
        <v>13</v>
      </c>
      <c r="M16" s="8">
        <f>J16+J25+J47+J70+J125+J149+J181+J197+J230+J246+J278+J284+J300</f>
        <v>0.23880000000000004</v>
      </c>
      <c r="N16" s="67"/>
      <c r="O16" s="49"/>
      <c r="P16" s="8">
        <f t="shared" si="3"/>
        <v>0.23880000000000004</v>
      </c>
      <c r="Q16" s="49">
        <v>350</v>
      </c>
      <c r="R16" s="4">
        <f t="shared" si="4"/>
        <v>83.580000000000013</v>
      </c>
    </row>
    <row r="17" spans="1:19" ht="15.75" customHeight="1" x14ac:dyDescent="0.25">
      <c r="A17" s="203"/>
      <c r="B17" s="57">
        <f t="shared" si="5"/>
        <v>2</v>
      </c>
      <c r="C17" s="198"/>
      <c r="D17" s="36" t="s">
        <v>79</v>
      </c>
      <c r="E17" s="44">
        <v>0.2</v>
      </c>
      <c r="F17" s="58">
        <f t="shared" si="6"/>
        <v>84</v>
      </c>
      <c r="G17" s="47"/>
      <c r="H17" s="5"/>
      <c r="I17" s="7"/>
      <c r="J17" s="8">
        <f>F17*E17</f>
        <v>16.8</v>
      </c>
      <c r="L17" s="36" t="s">
        <v>81</v>
      </c>
      <c r="M17" s="8">
        <f>J18+J38+J61+J110+J118+J139+J215+J223+J248+J269</f>
        <v>52.220551351351347</v>
      </c>
      <c r="N17" s="67"/>
      <c r="O17" s="49"/>
      <c r="P17" s="8">
        <f t="shared" si="3"/>
        <v>52.220551351351347</v>
      </c>
      <c r="Q17" s="49">
        <v>370</v>
      </c>
      <c r="R17" s="4">
        <f t="shared" si="4"/>
        <v>19321.603999999999</v>
      </c>
      <c r="S17" s="20"/>
    </row>
    <row r="18" spans="1:19" ht="15.75" customHeight="1" x14ac:dyDescent="0.25">
      <c r="A18" s="203"/>
      <c r="B18" s="57">
        <f t="shared" si="5"/>
        <v>2</v>
      </c>
      <c r="C18" s="220" t="s">
        <v>80</v>
      </c>
      <c r="D18" s="36" t="s">
        <v>81</v>
      </c>
      <c r="E18" s="44">
        <f>H18/G18</f>
        <v>7.7621621621621631E-2</v>
      </c>
      <c r="F18" s="58">
        <f t="shared" si="6"/>
        <v>84</v>
      </c>
      <c r="G18" s="47">
        <v>370</v>
      </c>
      <c r="H18" s="43">
        <f>(61-H7-H8-H9-H10-H11-H12-H13-H14-H15-H16-H17-H19-H20-H21-H22-H23-H24-H25-H26-H27-H28)</f>
        <v>28.720000000000006</v>
      </c>
      <c r="I18" s="4">
        <f t="shared" ref="I18:I25" si="7">J18*G18</f>
        <v>2412.4800000000005</v>
      </c>
      <c r="J18" s="8">
        <f t="shared" si="2"/>
        <v>6.5202162162162169</v>
      </c>
      <c r="L18" s="36" t="s">
        <v>87</v>
      </c>
      <c r="M18" s="8">
        <f>J22+J86+J112+J194+J217+J297</f>
        <v>20.9</v>
      </c>
      <c r="N18" s="67"/>
      <c r="O18" s="49"/>
      <c r="P18" s="8">
        <f t="shared" si="3"/>
        <v>20.9</v>
      </c>
      <c r="Q18" s="49">
        <v>50</v>
      </c>
      <c r="R18" s="4">
        <f t="shared" si="4"/>
        <v>1045</v>
      </c>
    </row>
    <row r="19" spans="1:19" ht="15.75" customHeight="1" x14ac:dyDescent="0.25">
      <c r="A19" s="203"/>
      <c r="B19" s="57">
        <f t="shared" si="5"/>
        <v>2</v>
      </c>
      <c r="C19" s="220"/>
      <c r="D19" s="36" t="s">
        <v>27</v>
      </c>
      <c r="E19" s="44">
        <v>8.0000000000000002E-3</v>
      </c>
      <c r="F19" s="58">
        <f t="shared" si="6"/>
        <v>84</v>
      </c>
      <c r="G19" s="47">
        <v>600</v>
      </c>
      <c r="H19" s="5">
        <f t="shared" ref="H19:H25" si="8">G19*E19</f>
        <v>4.8</v>
      </c>
      <c r="I19" s="7">
        <f t="shared" si="7"/>
        <v>403.20000000000005</v>
      </c>
      <c r="J19" s="8">
        <f t="shared" si="2"/>
        <v>0.67200000000000004</v>
      </c>
      <c r="L19" s="36" t="s">
        <v>74</v>
      </c>
      <c r="M19" s="8">
        <f>J23+J45+J147+J228</f>
        <v>6.2799999999999994</v>
      </c>
      <c r="N19" s="67"/>
      <c r="O19" s="49"/>
      <c r="P19" s="8">
        <f t="shared" si="3"/>
        <v>6.2799999999999994</v>
      </c>
      <c r="Q19" s="49">
        <v>110</v>
      </c>
      <c r="R19" s="4">
        <f t="shared" si="4"/>
        <v>690.8</v>
      </c>
    </row>
    <row r="20" spans="1:19" ht="15.75" customHeight="1" x14ac:dyDescent="0.25">
      <c r="A20" s="203"/>
      <c r="B20" s="57">
        <f t="shared" si="5"/>
        <v>2</v>
      </c>
      <c r="C20" s="220"/>
      <c r="D20" s="36" t="s">
        <v>9</v>
      </c>
      <c r="E20" s="44">
        <v>1.6E-2</v>
      </c>
      <c r="F20" s="58">
        <f t="shared" si="6"/>
        <v>84</v>
      </c>
      <c r="G20" s="47">
        <v>35</v>
      </c>
      <c r="H20" s="5">
        <f t="shared" si="8"/>
        <v>0.56000000000000005</v>
      </c>
      <c r="I20" s="7">
        <f t="shared" si="7"/>
        <v>47.040000000000006</v>
      </c>
      <c r="J20" s="8">
        <f t="shared" si="2"/>
        <v>1.3440000000000001</v>
      </c>
      <c r="L20" s="36" t="s">
        <v>38</v>
      </c>
      <c r="M20" s="8">
        <f>J27+J49+J72+J89+J127+J151+J176+J199+J232+J257+J280+J302+J39+J249</f>
        <v>45.111999999999995</v>
      </c>
      <c r="N20" s="67"/>
      <c r="O20" s="49"/>
      <c r="P20" s="8">
        <f t="shared" si="3"/>
        <v>45.111999999999995</v>
      </c>
      <c r="Q20" s="49">
        <v>40</v>
      </c>
      <c r="R20" s="4">
        <f t="shared" si="4"/>
        <v>1804.4799999999998</v>
      </c>
    </row>
    <row r="21" spans="1:19" ht="15.75" customHeight="1" x14ac:dyDescent="0.25">
      <c r="A21" s="203"/>
      <c r="B21" s="57">
        <f t="shared" si="5"/>
        <v>2</v>
      </c>
      <c r="C21" s="220"/>
      <c r="D21" s="36" t="s">
        <v>11</v>
      </c>
      <c r="E21" s="44">
        <v>1.0999999999999999E-2</v>
      </c>
      <c r="F21" s="58">
        <f t="shared" si="6"/>
        <v>84</v>
      </c>
      <c r="G21" s="47">
        <v>25</v>
      </c>
      <c r="H21" s="5">
        <f t="shared" si="8"/>
        <v>0.27499999999999997</v>
      </c>
      <c r="I21" s="7">
        <f t="shared" si="7"/>
        <v>23.099999999999998</v>
      </c>
      <c r="J21" s="8">
        <f t="shared" si="2"/>
        <v>0.92399999999999993</v>
      </c>
      <c r="L21" s="36" t="s">
        <v>14</v>
      </c>
      <c r="M21" s="8">
        <f>J28+J68+J75+J195+J276+J304</f>
        <v>29.846</v>
      </c>
      <c r="N21" s="67"/>
      <c r="O21" s="49"/>
      <c r="P21" s="8">
        <f t="shared" si="3"/>
        <v>29.846</v>
      </c>
      <c r="Q21" s="49">
        <v>80</v>
      </c>
      <c r="R21" s="4">
        <f t="shared" si="4"/>
        <v>2387.6799999999998</v>
      </c>
    </row>
    <row r="22" spans="1:19" s="66" customFormat="1" ht="15.75" customHeight="1" x14ac:dyDescent="0.25">
      <c r="A22" s="203"/>
      <c r="B22" s="65">
        <f t="shared" si="5"/>
        <v>2</v>
      </c>
      <c r="C22" s="220"/>
      <c r="D22" s="36" t="s">
        <v>87</v>
      </c>
      <c r="E22" s="44">
        <v>4.5999999999999999E-2</v>
      </c>
      <c r="F22" s="58">
        <f t="shared" si="6"/>
        <v>84</v>
      </c>
      <c r="G22" s="47">
        <v>50</v>
      </c>
      <c r="H22" s="5">
        <f t="shared" si="8"/>
        <v>2.2999999999999998</v>
      </c>
      <c r="I22" s="7">
        <f t="shared" si="7"/>
        <v>193.2</v>
      </c>
      <c r="J22" s="8">
        <f t="shared" si="2"/>
        <v>3.8639999999999999</v>
      </c>
      <c r="K22"/>
      <c r="L22" s="37" t="s">
        <v>7</v>
      </c>
      <c r="M22" s="8">
        <f>J31+J36+J42+J56+J82+J109+J115+J131+J137+J140+J160+J169+J183+J188+J213+J220+J237+J252+J264+J286+J291</f>
        <v>6.9719999999999986</v>
      </c>
      <c r="N22" s="67"/>
      <c r="O22" s="49"/>
      <c r="P22" s="8">
        <f t="shared" si="3"/>
        <v>6.9719999999999986</v>
      </c>
      <c r="Q22" s="49">
        <v>118</v>
      </c>
      <c r="R22" s="4">
        <f t="shared" si="4"/>
        <v>822.6959999999998</v>
      </c>
      <c r="S22" s="68"/>
    </row>
    <row r="23" spans="1:19" ht="15.75" customHeight="1" x14ac:dyDescent="0.25">
      <c r="A23" s="203"/>
      <c r="B23" s="57">
        <f t="shared" si="5"/>
        <v>2</v>
      </c>
      <c r="C23" s="196" t="s">
        <v>39</v>
      </c>
      <c r="D23" s="36" t="s">
        <v>74</v>
      </c>
      <c r="E23" s="44">
        <v>0.02</v>
      </c>
      <c r="F23" s="58">
        <f t="shared" si="6"/>
        <v>84</v>
      </c>
      <c r="G23" s="47">
        <v>110</v>
      </c>
      <c r="H23" s="5">
        <f t="shared" si="8"/>
        <v>2.2000000000000002</v>
      </c>
      <c r="I23" s="7">
        <f t="shared" si="7"/>
        <v>184.79999999999998</v>
      </c>
      <c r="J23" s="8">
        <f t="shared" si="2"/>
        <v>1.68</v>
      </c>
      <c r="L23" s="37" t="s">
        <v>18</v>
      </c>
      <c r="M23" s="8">
        <f>J33+J185+J288</f>
        <v>4.5999999999999996</v>
      </c>
      <c r="N23" s="67"/>
      <c r="O23" s="49"/>
      <c r="P23" s="8">
        <f t="shared" si="3"/>
        <v>4.5999999999999996</v>
      </c>
      <c r="Q23" s="49">
        <v>40</v>
      </c>
      <c r="R23" s="4">
        <f t="shared" si="4"/>
        <v>184</v>
      </c>
      <c r="S23" s="20"/>
    </row>
    <row r="24" spans="1:19" ht="15.75" customHeight="1" x14ac:dyDescent="0.25">
      <c r="A24" s="203"/>
      <c r="B24" s="57">
        <f t="shared" si="5"/>
        <v>2</v>
      </c>
      <c r="C24" s="197"/>
      <c r="D24" s="36" t="s">
        <v>12</v>
      </c>
      <c r="E24" s="44">
        <v>0.02</v>
      </c>
      <c r="F24" s="58">
        <f t="shared" si="6"/>
        <v>84</v>
      </c>
      <c r="G24" s="47">
        <v>50</v>
      </c>
      <c r="H24" s="5">
        <f t="shared" si="8"/>
        <v>1</v>
      </c>
      <c r="I24" s="7">
        <f t="shared" si="7"/>
        <v>84</v>
      </c>
      <c r="J24" s="8">
        <f t="shared" si="2"/>
        <v>1.68</v>
      </c>
      <c r="L24" s="37" t="s">
        <v>69</v>
      </c>
      <c r="M24" s="8">
        <f>J40+J146+J250+J255</f>
        <v>5.52</v>
      </c>
      <c r="N24" s="67"/>
      <c r="O24" s="49"/>
      <c r="P24" s="8">
        <f t="shared" si="3"/>
        <v>5.52</v>
      </c>
      <c r="Q24" s="49">
        <v>80</v>
      </c>
      <c r="R24" s="4">
        <f t="shared" si="4"/>
        <v>441.59999999999997</v>
      </c>
    </row>
    <row r="25" spans="1:19" ht="15.75" customHeight="1" x14ac:dyDescent="0.25">
      <c r="A25" s="203"/>
      <c r="B25" s="57">
        <f t="shared" si="5"/>
        <v>2</v>
      </c>
      <c r="C25" s="197"/>
      <c r="D25" s="36" t="s">
        <v>13</v>
      </c>
      <c r="E25" s="19">
        <v>2.0000000000000001E-4</v>
      </c>
      <c r="F25" s="58">
        <f t="shared" si="6"/>
        <v>84</v>
      </c>
      <c r="G25" s="47">
        <v>350</v>
      </c>
      <c r="H25" s="5">
        <f t="shared" si="8"/>
        <v>7.0000000000000007E-2</v>
      </c>
      <c r="I25" s="4">
        <f t="shared" si="7"/>
        <v>5.8800000000000008</v>
      </c>
      <c r="J25" s="8">
        <f>F25*E25</f>
        <v>1.6800000000000002E-2</v>
      </c>
      <c r="L25" s="37" t="s">
        <v>19</v>
      </c>
      <c r="M25" s="8">
        <f>J41+J251</f>
        <v>0.84</v>
      </c>
      <c r="N25" s="67"/>
      <c r="O25" s="49"/>
      <c r="P25" s="8">
        <f t="shared" si="3"/>
        <v>0.84</v>
      </c>
      <c r="Q25" s="49">
        <v>150</v>
      </c>
      <c r="R25" s="4">
        <f t="shared" si="4"/>
        <v>126</v>
      </c>
    </row>
    <row r="26" spans="1:19" s="66" customFormat="1" ht="15.75" customHeight="1" x14ac:dyDescent="0.25">
      <c r="A26" s="203"/>
      <c r="B26" s="65">
        <f t="shared" si="5"/>
        <v>2</v>
      </c>
      <c r="C26" s="198"/>
      <c r="D26" s="36" t="s">
        <v>79</v>
      </c>
      <c r="E26" s="44">
        <v>0.2</v>
      </c>
      <c r="F26" s="58">
        <f t="shared" si="6"/>
        <v>84</v>
      </c>
      <c r="G26" s="47"/>
      <c r="H26" s="5"/>
      <c r="I26" s="7"/>
      <c r="J26" s="8">
        <f t="shared" si="2"/>
        <v>16.8</v>
      </c>
      <c r="K26"/>
      <c r="L26" s="37" t="s">
        <v>21</v>
      </c>
      <c r="M26" s="8">
        <f>J43+J173</f>
        <v>10.247999999999999</v>
      </c>
      <c r="N26" s="67"/>
      <c r="O26" s="49"/>
      <c r="P26" s="8">
        <f t="shared" si="3"/>
        <v>10.247999999999999</v>
      </c>
      <c r="Q26" s="49">
        <v>80</v>
      </c>
      <c r="R26" s="4">
        <f t="shared" si="4"/>
        <v>819.83999999999992</v>
      </c>
    </row>
    <row r="27" spans="1:19" ht="15.75" customHeight="1" x14ac:dyDescent="0.25">
      <c r="A27" s="203"/>
      <c r="B27" s="57">
        <f t="shared" si="5"/>
        <v>2</v>
      </c>
      <c r="C27" s="70" t="s">
        <v>38</v>
      </c>
      <c r="D27" s="36" t="s">
        <v>38</v>
      </c>
      <c r="E27" s="44">
        <v>0.04</v>
      </c>
      <c r="F27" s="58">
        <f t="shared" si="6"/>
        <v>84</v>
      </c>
      <c r="G27" s="47">
        <v>40</v>
      </c>
      <c r="H27" s="5">
        <f>G27*E27</f>
        <v>1.6</v>
      </c>
      <c r="I27" s="7">
        <f>J27*G27</f>
        <v>134.4</v>
      </c>
      <c r="J27" s="8">
        <f t="shared" si="2"/>
        <v>3.36</v>
      </c>
      <c r="L27" s="36" t="s">
        <v>70</v>
      </c>
      <c r="M27" s="8">
        <f>J50+J90</f>
        <v>21</v>
      </c>
      <c r="N27" s="67"/>
      <c r="O27" s="49"/>
      <c r="P27" s="8">
        <f t="shared" si="3"/>
        <v>21</v>
      </c>
      <c r="Q27" s="49">
        <v>100</v>
      </c>
      <c r="R27" s="4">
        <f t="shared" si="4"/>
        <v>2100</v>
      </c>
    </row>
    <row r="28" spans="1:19" ht="15.75" customHeight="1" x14ac:dyDescent="0.25">
      <c r="A28" s="215"/>
      <c r="B28" s="57">
        <f t="shared" si="5"/>
        <v>2</v>
      </c>
      <c r="C28" s="70" t="s">
        <v>14</v>
      </c>
      <c r="D28" s="36" t="s">
        <v>14</v>
      </c>
      <c r="E28" s="8">
        <v>0.1</v>
      </c>
      <c r="F28" s="58">
        <f t="shared" si="6"/>
        <v>84</v>
      </c>
      <c r="G28" s="48">
        <v>80</v>
      </c>
      <c r="H28" s="5">
        <f>G28*E28</f>
        <v>8</v>
      </c>
      <c r="I28" s="7">
        <f>J28*G28</f>
        <v>672</v>
      </c>
      <c r="J28" s="8">
        <f t="shared" si="2"/>
        <v>8.4</v>
      </c>
      <c r="L28" s="36" t="s">
        <v>10</v>
      </c>
      <c r="M28" s="8">
        <f>J58+J162+J266</f>
        <v>6.3000000000000007</v>
      </c>
      <c r="N28" s="67"/>
      <c r="O28" s="49"/>
      <c r="P28" s="8">
        <f t="shared" si="3"/>
        <v>6.3000000000000007</v>
      </c>
      <c r="Q28" s="49">
        <v>65</v>
      </c>
      <c r="R28" s="4">
        <f t="shared" si="4"/>
        <v>409.50000000000006</v>
      </c>
    </row>
    <row r="29" spans="1:19" ht="15.75" customHeight="1" x14ac:dyDescent="0.25">
      <c r="A29" s="174" t="s">
        <v>41</v>
      </c>
      <c r="B29" s="174"/>
      <c r="C29" s="174"/>
      <c r="D29" s="174"/>
      <c r="E29" s="45"/>
      <c r="F29" s="71"/>
      <c r="G29" s="71"/>
      <c r="H29" s="2">
        <f>SUM(H7:H28)</f>
        <v>61.000000000000007</v>
      </c>
      <c r="I29" s="2">
        <f t="shared" ref="I29:J29" si="9">SUM(I7:I28)</f>
        <v>5124</v>
      </c>
      <c r="J29" s="45">
        <f t="shared" si="9"/>
        <v>79.062616216216227</v>
      </c>
      <c r="L29" s="36" t="s">
        <v>57</v>
      </c>
      <c r="M29" s="8">
        <f>J62+J270</f>
        <v>5.04</v>
      </c>
      <c r="N29" s="67"/>
      <c r="O29" s="49"/>
      <c r="P29" s="8">
        <f t="shared" si="3"/>
        <v>5.04</v>
      </c>
      <c r="Q29" s="49">
        <v>100</v>
      </c>
      <c r="R29" s="4">
        <f t="shared" si="4"/>
        <v>504</v>
      </c>
    </row>
    <row r="30" spans="1:19" ht="15.75" customHeight="1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B30*42</f>
        <v>84</v>
      </c>
      <c r="G30" s="49">
        <v>38</v>
      </c>
      <c r="H30" s="70">
        <f t="shared" ref="H30:H36" si="10">E30*G30</f>
        <v>2.774</v>
      </c>
      <c r="I30" s="7">
        <f t="shared" ref="I30:I36" si="11">J30*G30</f>
        <v>233.01599999999999</v>
      </c>
      <c r="J30" s="6">
        <f>F30*E30</f>
        <v>6.1319999999999997</v>
      </c>
      <c r="L30" s="36" t="s">
        <v>24</v>
      </c>
      <c r="M30" s="8">
        <f>J64+J272</f>
        <v>0.33600000000000002</v>
      </c>
      <c r="N30" s="67"/>
      <c r="O30" s="49"/>
      <c r="P30" s="8">
        <f t="shared" si="3"/>
        <v>0.33600000000000002</v>
      </c>
      <c r="Q30" s="49">
        <v>180</v>
      </c>
      <c r="R30" s="4">
        <f t="shared" si="4"/>
        <v>60.480000000000004</v>
      </c>
    </row>
    <row r="31" spans="1:19" ht="15.75" customHeight="1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84</v>
      </c>
      <c r="G31" s="48">
        <v>118</v>
      </c>
      <c r="H31" s="70">
        <f t="shared" si="10"/>
        <v>0.47200000000000003</v>
      </c>
      <c r="I31" s="7">
        <f t="shared" si="11"/>
        <v>39.648000000000003</v>
      </c>
      <c r="J31" s="6">
        <f t="shared" ref="J31:J50" si="12">F31*E31</f>
        <v>0.33600000000000002</v>
      </c>
      <c r="L31" s="38" t="s">
        <v>15</v>
      </c>
      <c r="M31" s="8">
        <f>J76+J235</f>
        <v>2.1</v>
      </c>
      <c r="N31" s="67"/>
      <c r="O31" s="49"/>
      <c r="P31" s="8">
        <f t="shared" si="3"/>
        <v>2.1</v>
      </c>
      <c r="Q31" s="49">
        <v>140</v>
      </c>
      <c r="R31" s="4">
        <f t="shared" si="4"/>
        <v>294</v>
      </c>
      <c r="S31" s="20">
        <f>R41-R17</f>
        <v>42044.396000000001</v>
      </c>
    </row>
    <row r="32" spans="1:19" ht="15.75" customHeight="1" x14ac:dyDescent="0.25">
      <c r="A32" s="203"/>
      <c r="B32" s="57">
        <f t="shared" ref="B32:B50" si="13">B31</f>
        <v>2</v>
      </c>
      <c r="C32" s="210" t="s">
        <v>23</v>
      </c>
      <c r="D32" s="37" t="s">
        <v>8</v>
      </c>
      <c r="E32" s="6">
        <v>0.1</v>
      </c>
      <c r="F32" s="59">
        <f t="shared" ref="F32:F50" si="14">F31</f>
        <v>84</v>
      </c>
      <c r="G32" s="47">
        <v>40</v>
      </c>
      <c r="H32" s="70">
        <f t="shared" si="10"/>
        <v>4</v>
      </c>
      <c r="I32" s="7">
        <f t="shared" si="11"/>
        <v>336</v>
      </c>
      <c r="J32" s="6">
        <f t="shared" si="12"/>
        <v>8.4</v>
      </c>
      <c r="L32" s="36" t="s">
        <v>61</v>
      </c>
      <c r="M32" s="8">
        <f>J84+J171+J190+J293</f>
        <v>38.304244444444443</v>
      </c>
      <c r="N32" s="67"/>
      <c r="O32" s="49"/>
      <c r="P32" s="8">
        <f t="shared" si="3"/>
        <v>38.304244444444443</v>
      </c>
      <c r="Q32" s="49">
        <v>180</v>
      </c>
      <c r="R32" s="4">
        <f t="shared" si="4"/>
        <v>6894.7640000000001</v>
      </c>
    </row>
    <row r="33" spans="1:18" ht="15.75" customHeight="1" x14ac:dyDescent="0.25">
      <c r="A33" s="203"/>
      <c r="B33" s="57">
        <f t="shared" si="13"/>
        <v>2</v>
      </c>
      <c r="C33" s="211"/>
      <c r="D33" s="37" t="s">
        <v>18</v>
      </c>
      <c r="E33" s="6">
        <v>0.02</v>
      </c>
      <c r="F33" s="59">
        <f t="shared" si="14"/>
        <v>84</v>
      </c>
      <c r="G33" s="48">
        <v>40</v>
      </c>
      <c r="H33" s="70">
        <f t="shared" si="10"/>
        <v>0.8</v>
      </c>
      <c r="I33" s="7">
        <f t="shared" si="11"/>
        <v>67.2</v>
      </c>
      <c r="J33" s="6">
        <f t="shared" si="12"/>
        <v>1.68</v>
      </c>
      <c r="L33" s="38" t="s">
        <v>65</v>
      </c>
      <c r="M33" s="8">
        <f>J88+J175+J256</f>
        <v>58.8</v>
      </c>
      <c r="N33" s="67"/>
      <c r="O33" s="49"/>
      <c r="P33" s="8">
        <f t="shared" si="3"/>
        <v>58.8</v>
      </c>
      <c r="Q33" s="49">
        <v>60</v>
      </c>
      <c r="R33" s="4">
        <f t="shared" si="4"/>
        <v>3528</v>
      </c>
    </row>
    <row r="34" spans="1:18" ht="15.75" customHeight="1" x14ac:dyDescent="0.25">
      <c r="A34" s="203"/>
      <c r="B34" s="57">
        <f t="shared" si="13"/>
        <v>2</v>
      </c>
      <c r="C34" s="211"/>
      <c r="D34" s="37" t="s">
        <v>9</v>
      </c>
      <c r="E34" s="6">
        <v>1.2999999999999999E-2</v>
      </c>
      <c r="F34" s="59">
        <f t="shared" si="14"/>
        <v>84</v>
      </c>
      <c r="G34" s="48">
        <v>35</v>
      </c>
      <c r="H34" s="70">
        <f t="shared" si="10"/>
        <v>0.45499999999999996</v>
      </c>
      <c r="I34" s="7">
        <f t="shared" si="11"/>
        <v>38.219999999999992</v>
      </c>
      <c r="J34" s="6">
        <f t="shared" si="12"/>
        <v>1.0919999999999999</v>
      </c>
      <c r="L34" s="39" t="s">
        <v>22</v>
      </c>
      <c r="M34" s="8">
        <f>J177+J200+J258+J303</f>
        <v>15.700000000000001</v>
      </c>
      <c r="N34" s="67"/>
      <c r="O34" s="49"/>
      <c r="P34" s="8">
        <f t="shared" si="3"/>
        <v>15.700000000000001</v>
      </c>
      <c r="Q34" s="49">
        <v>88</v>
      </c>
      <c r="R34" s="4">
        <f t="shared" si="4"/>
        <v>1381.6000000000001</v>
      </c>
    </row>
    <row r="35" spans="1:18" ht="15.75" customHeight="1" x14ac:dyDescent="0.25">
      <c r="A35" s="203"/>
      <c r="B35" s="57">
        <f t="shared" si="13"/>
        <v>2</v>
      </c>
      <c r="C35" s="211"/>
      <c r="D35" s="37" t="s">
        <v>11</v>
      </c>
      <c r="E35" s="6">
        <v>1.2E-2</v>
      </c>
      <c r="F35" s="59">
        <f t="shared" si="14"/>
        <v>84</v>
      </c>
      <c r="G35" s="48">
        <v>25</v>
      </c>
      <c r="H35" s="70">
        <f t="shared" si="10"/>
        <v>0.3</v>
      </c>
      <c r="I35" s="7">
        <f t="shared" si="11"/>
        <v>25.2</v>
      </c>
      <c r="J35" s="6">
        <f t="shared" si="12"/>
        <v>1.008</v>
      </c>
      <c r="L35" s="36" t="s">
        <v>25</v>
      </c>
      <c r="M35" s="8">
        <f>J123+J201+J298</f>
        <v>15.116</v>
      </c>
      <c r="N35" s="67"/>
      <c r="O35" s="49"/>
      <c r="P35" s="8">
        <f t="shared" si="3"/>
        <v>15.116</v>
      </c>
      <c r="Q35" s="49">
        <v>80</v>
      </c>
      <c r="R35" s="4">
        <f t="shared" si="4"/>
        <v>1209.28</v>
      </c>
    </row>
    <row r="36" spans="1:18" ht="15.75" customHeight="1" x14ac:dyDescent="0.25">
      <c r="A36" s="203"/>
      <c r="B36" s="57">
        <f t="shared" si="13"/>
        <v>2</v>
      </c>
      <c r="C36" s="211"/>
      <c r="D36" s="37" t="s">
        <v>7</v>
      </c>
      <c r="E36" s="6">
        <v>5.0000000000000001E-3</v>
      </c>
      <c r="F36" s="59">
        <f t="shared" si="14"/>
        <v>84</v>
      </c>
      <c r="G36" s="48">
        <v>118</v>
      </c>
      <c r="H36" s="70">
        <f t="shared" si="10"/>
        <v>0.59</v>
      </c>
      <c r="I36" s="7">
        <f t="shared" si="11"/>
        <v>49.559999999999995</v>
      </c>
      <c r="J36" s="6">
        <f t="shared" si="12"/>
        <v>0.42</v>
      </c>
      <c r="L36" s="36" t="s">
        <v>17</v>
      </c>
      <c r="M36" s="8">
        <f>J236</f>
        <v>0.84</v>
      </c>
      <c r="N36" s="67"/>
      <c r="O36" s="49"/>
      <c r="P36" s="8">
        <f t="shared" si="3"/>
        <v>0.84</v>
      </c>
      <c r="Q36" s="49">
        <v>350</v>
      </c>
      <c r="R36" s="4">
        <f t="shared" si="4"/>
        <v>294</v>
      </c>
    </row>
    <row r="37" spans="1:18" ht="15.75" customHeight="1" x14ac:dyDescent="0.25">
      <c r="A37" s="203"/>
      <c r="B37" s="57">
        <f t="shared" si="13"/>
        <v>2</v>
      </c>
      <c r="C37" s="212"/>
      <c r="D37" s="37" t="s">
        <v>79</v>
      </c>
      <c r="E37" s="6">
        <v>0.17499999999999999</v>
      </c>
      <c r="F37" s="59">
        <f t="shared" si="14"/>
        <v>84</v>
      </c>
      <c r="G37" s="48"/>
      <c r="H37" s="70"/>
      <c r="I37" s="7"/>
      <c r="J37" s="6">
        <f t="shared" si="12"/>
        <v>14.7</v>
      </c>
      <c r="L37" s="36" t="s">
        <v>90</v>
      </c>
      <c r="M37" s="8">
        <f>J79+J121+J166+J226</f>
        <v>10.667999999999999</v>
      </c>
      <c r="N37" s="67"/>
      <c r="O37" s="49"/>
      <c r="P37" s="8">
        <f t="shared" si="3"/>
        <v>10.667999999999999</v>
      </c>
      <c r="Q37" s="49">
        <v>45</v>
      </c>
      <c r="R37" s="4">
        <f t="shared" si="4"/>
        <v>480.05999999999995</v>
      </c>
    </row>
    <row r="38" spans="1:18" ht="15.75" customHeight="1" x14ac:dyDescent="0.25">
      <c r="A38" s="203"/>
      <c r="B38" s="57">
        <f t="shared" si="13"/>
        <v>2</v>
      </c>
      <c r="C38" s="199" t="s">
        <v>102</v>
      </c>
      <c r="D38" s="37" t="s">
        <v>77</v>
      </c>
      <c r="E38" s="6">
        <f>H38/G38</f>
        <v>6.5499999999999975E-2</v>
      </c>
      <c r="F38" s="59">
        <f t="shared" si="14"/>
        <v>84</v>
      </c>
      <c r="G38" s="48">
        <v>370</v>
      </c>
      <c r="H38" s="70">
        <f>61-H30-H31-H32-H33-H34-H35-H36-H37-H39-H40-H41-H42-H43-H44-H45-H46-H47-H48-H49-H50</f>
        <v>24.234999999999992</v>
      </c>
      <c r="I38" s="7">
        <f t="shared" ref="I38:I47" si="15">J38*G38</f>
        <v>2035.7399999999993</v>
      </c>
      <c r="J38" s="6">
        <f t="shared" si="12"/>
        <v>5.501999999999998</v>
      </c>
      <c r="L38" s="37" t="s">
        <v>110</v>
      </c>
      <c r="M38" s="8">
        <f>J130+J212</f>
        <v>2.92</v>
      </c>
      <c r="N38" s="67"/>
      <c r="O38" s="49"/>
      <c r="P38" s="8">
        <f t="shared" si="3"/>
        <v>2.92</v>
      </c>
      <c r="Q38" s="49">
        <v>125</v>
      </c>
      <c r="R38" s="4">
        <f t="shared" si="4"/>
        <v>365</v>
      </c>
    </row>
    <row r="39" spans="1:18" ht="15.75" customHeight="1" x14ac:dyDescent="0.25">
      <c r="A39" s="203"/>
      <c r="B39" s="57">
        <f t="shared" si="13"/>
        <v>2</v>
      </c>
      <c r="C39" s="199"/>
      <c r="D39" s="37" t="s">
        <v>38</v>
      </c>
      <c r="E39" s="6">
        <v>9.0000000000000011E-3</v>
      </c>
      <c r="F39" s="59">
        <f t="shared" si="14"/>
        <v>84</v>
      </c>
      <c r="G39" s="48">
        <v>40</v>
      </c>
      <c r="H39" s="70">
        <f t="shared" ref="H39:H44" si="16">E39*G39</f>
        <v>0.36000000000000004</v>
      </c>
      <c r="I39" s="7">
        <f t="shared" si="15"/>
        <v>30.240000000000006</v>
      </c>
      <c r="J39" s="6">
        <f t="shared" si="12"/>
        <v>0.75600000000000012</v>
      </c>
      <c r="L39" s="36" t="s">
        <v>73</v>
      </c>
      <c r="M39" s="8">
        <f>J134</f>
        <v>0.31</v>
      </c>
      <c r="N39" s="67"/>
      <c r="O39" s="49"/>
      <c r="P39" s="8">
        <f t="shared" si="3"/>
        <v>0.31</v>
      </c>
      <c r="Q39" s="49">
        <v>40</v>
      </c>
      <c r="R39" s="4">
        <f t="shared" si="4"/>
        <v>12.4</v>
      </c>
    </row>
    <row r="40" spans="1:18" ht="15.75" customHeight="1" x14ac:dyDescent="0.25">
      <c r="A40" s="203"/>
      <c r="B40" s="57">
        <f t="shared" si="13"/>
        <v>2</v>
      </c>
      <c r="C40" s="199"/>
      <c r="D40" s="37" t="s">
        <v>69</v>
      </c>
      <c r="E40" s="6">
        <v>1.2E-2</v>
      </c>
      <c r="F40" s="59">
        <f t="shared" si="14"/>
        <v>84</v>
      </c>
      <c r="G40" s="48">
        <v>80</v>
      </c>
      <c r="H40" s="70">
        <f t="shared" si="16"/>
        <v>0.96</v>
      </c>
      <c r="I40" s="7">
        <f t="shared" si="15"/>
        <v>80.64</v>
      </c>
      <c r="J40" s="6">
        <f t="shared" si="12"/>
        <v>1.008</v>
      </c>
      <c r="L40" s="36" t="s">
        <v>16</v>
      </c>
      <c r="M40" s="8">
        <f>J143</f>
        <v>0.248</v>
      </c>
      <c r="N40" s="67"/>
      <c r="O40" s="49"/>
      <c r="P40" s="8">
        <f t="shared" si="3"/>
        <v>0.248</v>
      </c>
      <c r="Q40" s="49">
        <v>47</v>
      </c>
      <c r="R40" s="4">
        <f t="shared" si="4"/>
        <v>11.656000000000001</v>
      </c>
    </row>
    <row r="41" spans="1:18" ht="15.75" customHeight="1" x14ac:dyDescent="0.25">
      <c r="A41" s="203"/>
      <c r="B41" s="57">
        <f t="shared" si="13"/>
        <v>2</v>
      </c>
      <c r="C41" s="199"/>
      <c r="D41" s="37" t="s">
        <v>19</v>
      </c>
      <c r="E41" s="6">
        <v>5.0000000000000001E-3</v>
      </c>
      <c r="F41" s="59">
        <f t="shared" si="14"/>
        <v>84</v>
      </c>
      <c r="G41" s="48">
        <v>150</v>
      </c>
      <c r="H41" s="70">
        <f t="shared" si="16"/>
        <v>0.75</v>
      </c>
      <c r="I41" s="7">
        <f t="shared" si="15"/>
        <v>63</v>
      </c>
      <c r="J41" s="6">
        <f t="shared" si="12"/>
        <v>0.42</v>
      </c>
      <c r="L41" s="54" t="s">
        <v>41</v>
      </c>
      <c r="M41" s="54">
        <f>SUM(M7:M40)</f>
        <v>646.30959579579576</v>
      </c>
      <c r="N41" s="54">
        <f t="shared" ref="N41" si="17">SUM(N7:N40)</f>
        <v>0</v>
      </c>
      <c r="O41" s="54"/>
      <c r="P41" s="54">
        <f>SUM(P7:P40)</f>
        <v>646.30959579579576</v>
      </c>
      <c r="Q41" s="63"/>
      <c r="R41" s="30">
        <f>SUM(R7:R40)</f>
        <v>61366</v>
      </c>
    </row>
    <row r="42" spans="1:18" ht="15.75" customHeight="1" x14ac:dyDescent="0.25">
      <c r="A42" s="203"/>
      <c r="B42" s="57">
        <f t="shared" si="13"/>
        <v>2</v>
      </c>
      <c r="C42" s="199"/>
      <c r="D42" s="37" t="s">
        <v>7</v>
      </c>
      <c r="E42" s="6">
        <v>3.0000000000000001E-3</v>
      </c>
      <c r="F42" s="59">
        <f t="shared" si="14"/>
        <v>84</v>
      </c>
      <c r="G42" s="48">
        <v>118</v>
      </c>
      <c r="H42" s="70">
        <f t="shared" si="16"/>
        <v>0.35399999999999998</v>
      </c>
      <c r="I42" s="7">
        <f t="shared" si="15"/>
        <v>29.736000000000001</v>
      </c>
      <c r="J42" s="6">
        <f t="shared" si="12"/>
        <v>0.252</v>
      </c>
      <c r="L42"/>
      <c r="M42"/>
      <c r="N42"/>
      <c r="O42"/>
      <c r="P42"/>
      <c r="Q42"/>
      <c r="R42" s="29"/>
    </row>
    <row r="43" spans="1:18" ht="15.75" customHeight="1" x14ac:dyDescent="0.25">
      <c r="A43" s="203"/>
      <c r="B43" s="57">
        <f t="shared" si="13"/>
        <v>2</v>
      </c>
      <c r="C43" s="204" t="s">
        <v>26</v>
      </c>
      <c r="D43" s="37" t="s">
        <v>21</v>
      </c>
      <c r="E43" s="6">
        <v>6.0999999999999999E-2</v>
      </c>
      <c r="F43" s="59">
        <f t="shared" si="14"/>
        <v>84</v>
      </c>
      <c r="G43" s="48">
        <v>80</v>
      </c>
      <c r="H43" s="70">
        <f t="shared" si="16"/>
        <v>4.88</v>
      </c>
      <c r="I43" s="7">
        <f t="shared" si="15"/>
        <v>409.91999999999996</v>
      </c>
      <c r="J43" s="6">
        <f t="shared" si="12"/>
        <v>5.1239999999999997</v>
      </c>
      <c r="L43" s="29"/>
      <c r="M43"/>
      <c r="N43"/>
      <c r="O43"/>
      <c r="P43" s="29"/>
      <c r="Q43"/>
      <c r="R43"/>
    </row>
    <row r="44" spans="1:18" ht="15.75" customHeight="1" x14ac:dyDescent="0.25">
      <c r="A44" s="203"/>
      <c r="B44" s="57">
        <f t="shared" si="13"/>
        <v>2</v>
      </c>
      <c r="C44" s="204"/>
      <c r="D44" s="37" t="s">
        <v>27</v>
      </c>
      <c r="E44" s="6">
        <v>6.0000000000000001E-3</v>
      </c>
      <c r="F44" s="59">
        <f t="shared" si="14"/>
        <v>84</v>
      </c>
      <c r="G44" s="48">
        <v>600</v>
      </c>
      <c r="H44" s="70">
        <f t="shared" si="16"/>
        <v>3.6</v>
      </c>
      <c r="I44" s="7">
        <f t="shared" si="15"/>
        <v>302.39999999999998</v>
      </c>
      <c r="J44" s="6">
        <f t="shared" si="12"/>
        <v>0.504</v>
      </c>
      <c r="L44" s="69" t="s">
        <v>95</v>
      </c>
      <c r="M44" s="61"/>
      <c r="N44" s="61"/>
      <c r="O44" s="61"/>
      <c r="P44" s="213" t="s">
        <v>118</v>
      </c>
      <c r="Q44" s="213"/>
      <c r="R44" s="213"/>
    </row>
    <row r="45" spans="1:18" ht="15.75" customHeight="1" x14ac:dyDescent="0.25">
      <c r="A45" s="203"/>
      <c r="B45" s="57">
        <f t="shared" si="13"/>
        <v>2</v>
      </c>
      <c r="C45" s="183" t="s">
        <v>39</v>
      </c>
      <c r="D45" s="36" t="s">
        <v>76</v>
      </c>
      <c r="E45" s="44">
        <v>0.02</v>
      </c>
      <c r="F45" s="59">
        <f t="shared" si="14"/>
        <v>84</v>
      </c>
      <c r="G45" s="47">
        <v>110</v>
      </c>
      <c r="H45" s="5">
        <f>G45*E45</f>
        <v>2.2000000000000002</v>
      </c>
      <c r="I45" s="7">
        <f t="shared" si="15"/>
        <v>184.79999999999998</v>
      </c>
      <c r="J45" s="8">
        <f t="shared" si="12"/>
        <v>1.68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ht="15.75" customHeight="1" x14ac:dyDescent="0.25">
      <c r="A46" s="203"/>
      <c r="B46" s="57">
        <f t="shared" si="13"/>
        <v>2</v>
      </c>
      <c r="C46" s="184"/>
      <c r="D46" s="36" t="s">
        <v>12</v>
      </c>
      <c r="E46" s="44">
        <v>0.02</v>
      </c>
      <c r="F46" s="59">
        <f t="shared" si="14"/>
        <v>84</v>
      </c>
      <c r="G46" s="47">
        <v>50</v>
      </c>
      <c r="H46" s="5">
        <f>G46*E46</f>
        <v>1</v>
      </c>
      <c r="I46" s="7">
        <f t="shared" si="15"/>
        <v>84</v>
      </c>
      <c r="J46" s="8">
        <f t="shared" si="12"/>
        <v>1.68</v>
      </c>
      <c r="K46"/>
      <c r="L46"/>
      <c r="M46" s="29"/>
      <c r="N46" s="29"/>
      <c r="O46" s="29"/>
      <c r="P46" s="29"/>
      <c r="Q46"/>
      <c r="R46"/>
    </row>
    <row r="47" spans="1:18" ht="15.75" customHeight="1" x14ac:dyDescent="0.25">
      <c r="A47" s="203"/>
      <c r="B47" s="57">
        <f t="shared" si="13"/>
        <v>2</v>
      </c>
      <c r="C47" s="184"/>
      <c r="D47" s="36" t="s">
        <v>13</v>
      </c>
      <c r="E47" s="19">
        <v>2.0000000000000001E-4</v>
      </c>
      <c r="F47" s="59">
        <f t="shared" si="14"/>
        <v>84</v>
      </c>
      <c r="G47" s="47">
        <v>350</v>
      </c>
      <c r="H47" s="5">
        <f>G47*E47</f>
        <v>7.0000000000000007E-2</v>
      </c>
      <c r="I47" s="7">
        <f t="shared" si="15"/>
        <v>5.8800000000000008</v>
      </c>
      <c r="J47" s="8">
        <f>F47*E47</f>
        <v>1.6800000000000002E-2</v>
      </c>
      <c r="L47"/>
      <c r="M47" s="29"/>
      <c r="N47" s="29"/>
      <c r="O47" s="29"/>
      <c r="P47" s="29"/>
      <c r="Q47"/>
      <c r="R47"/>
    </row>
    <row r="48" spans="1:18" ht="15.75" customHeight="1" x14ac:dyDescent="0.25">
      <c r="A48" s="203"/>
      <c r="B48" s="57">
        <f t="shared" si="13"/>
        <v>2</v>
      </c>
      <c r="C48" s="185"/>
      <c r="D48" s="36" t="s">
        <v>79</v>
      </c>
      <c r="E48" s="44">
        <v>0.2</v>
      </c>
      <c r="F48" s="59">
        <f t="shared" si="14"/>
        <v>84</v>
      </c>
      <c r="G48" s="47"/>
      <c r="H48" s="5"/>
      <c r="I48" s="7"/>
      <c r="J48" s="8">
        <f t="shared" si="12"/>
        <v>16.8</v>
      </c>
      <c r="L48"/>
      <c r="M48" s="27"/>
      <c r="N48" s="27"/>
      <c r="O48" s="27"/>
      <c r="P48" s="27"/>
      <c r="Q48" s="29"/>
      <c r="R48"/>
    </row>
    <row r="49" spans="1:18" ht="15.75" customHeight="1" x14ac:dyDescent="0.25">
      <c r="A49" s="203"/>
      <c r="B49" s="57">
        <f t="shared" si="13"/>
        <v>2</v>
      </c>
      <c r="C49" s="72" t="s">
        <v>38</v>
      </c>
      <c r="D49" s="37" t="s">
        <v>38</v>
      </c>
      <c r="E49" s="6">
        <v>0.08</v>
      </c>
      <c r="F49" s="59">
        <f t="shared" si="14"/>
        <v>84</v>
      </c>
      <c r="G49" s="48">
        <v>40</v>
      </c>
      <c r="H49" s="70">
        <f>E49*G49</f>
        <v>3.2</v>
      </c>
      <c r="I49" s="7">
        <f>J49*G49</f>
        <v>268.8</v>
      </c>
      <c r="J49" s="6">
        <f t="shared" si="12"/>
        <v>6.72</v>
      </c>
      <c r="L49"/>
      <c r="M49"/>
      <c r="N49"/>
      <c r="O49"/>
      <c r="P49"/>
      <c r="Q49" s="27"/>
      <c r="R49"/>
    </row>
    <row r="50" spans="1:18" ht="15.75" customHeight="1" x14ac:dyDescent="0.25">
      <c r="A50" s="215"/>
      <c r="B50" s="57">
        <f t="shared" si="13"/>
        <v>2</v>
      </c>
      <c r="C50" s="9" t="s">
        <v>70</v>
      </c>
      <c r="D50" s="36" t="s">
        <v>70</v>
      </c>
      <c r="E50" s="8">
        <v>0.1</v>
      </c>
      <c r="F50" s="59">
        <f t="shared" si="14"/>
        <v>84</v>
      </c>
      <c r="G50" s="48">
        <v>100</v>
      </c>
      <c r="H50" s="70">
        <f>E50*G50</f>
        <v>10</v>
      </c>
      <c r="I50" s="7">
        <f>J50*G50</f>
        <v>840</v>
      </c>
      <c r="J50" s="6">
        <f t="shared" si="12"/>
        <v>8.4</v>
      </c>
      <c r="L50"/>
      <c r="M50"/>
      <c r="N50"/>
      <c r="O50"/>
      <c r="P50"/>
      <c r="Q50"/>
      <c r="R50"/>
    </row>
    <row r="51" spans="1:18" ht="15.75" customHeight="1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</v>
      </c>
      <c r="I51" s="2">
        <f>SUM(I30:I50)</f>
        <v>5123.9999999999991</v>
      </c>
      <c r="J51" s="45">
        <f>SUM(J30:J50)</f>
        <v>82.630800000000008</v>
      </c>
    </row>
    <row r="52" spans="1:18" ht="15.75" customHeight="1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ht="15.75" customHeight="1" x14ac:dyDescent="0.25">
      <c r="E53" s="27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B55*42</f>
        <v>84</v>
      </c>
      <c r="G55" s="47">
        <v>38</v>
      </c>
      <c r="H55" s="70">
        <f t="shared" ref="H55:H60" si="18">G55*E55</f>
        <v>0.98799999999999999</v>
      </c>
      <c r="I55" s="7">
        <f t="shared" ref="I55:I64" si="19">J55*G55</f>
        <v>82.99199999999999</v>
      </c>
      <c r="J55" s="8">
        <f>F55*E55</f>
        <v>2.1839999999999997</v>
      </c>
      <c r="L55" s="17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84</v>
      </c>
      <c r="G56" s="47">
        <v>118</v>
      </c>
      <c r="H56" s="70">
        <f t="shared" si="18"/>
        <v>0.70799999999999996</v>
      </c>
      <c r="I56" s="7">
        <f t="shared" si="19"/>
        <v>59.472000000000001</v>
      </c>
      <c r="J56" s="8">
        <f t="shared" ref="J56:J60" si="20">F56*E56</f>
        <v>0.504</v>
      </c>
      <c r="L56" s="17"/>
    </row>
    <row r="57" spans="1:18" ht="15.75" customHeight="1" x14ac:dyDescent="0.25">
      <c r="A57" s="181"/>
      <c r="B57" s="60">
        <f t="shared" ref="B57:B72" si="21">B56</f>
        <v>2</v>
      </c>
      <c r="C57" s="193"/>
      <c r="D57" s="36" t="s">
        <v>8</v>
      </c>
      <c r="E57" s="44">
        <v>3.5000000000000003E-2</v>
      </c>
      <c r="F57" s="58">
        <f t="shared" ref="F57:F72" si="22">F56</f>
        <v>84</v>
      </c>
      <c r="G57" s="47">
        <v>40</v>
      </c>
      <c r="H57" s="70">
        <f t="shared" si="18"/>
        <v>1.4000000000000001</v>
      </c>
      <c r="I57" s="7">
        <f t="shared" si="19"/>
        <v>117.60000000000002</v>
      </c>
      <c r="J57" s="8">
        <f>F57*E57</f>
        <v>2.9400000000000004</v>
      </c>
      <c r="L57" s="17"/>
    </row>
    <row r="58" spans="1:18" ht="15.75" customHeight="1" x14ac:dyDescent="0.25">
      <c r="A58" s="181"/>
      <c r="B58" s="60">
        <f t="shared" si="21"/>
        <v>2</v>
      </c>
      <c r="C58" s="193"/>
      <c r="D58" s="36" t="s">
        <v>10</v>
      </c>
      <c r="E58" s="44">
        <v>2.5000000000000001E-2</v>
      </c>
      <c r="F58" s="58">
        <f t="shared" si="22"/>
        <v>84</v>
      </c>
      <c r="G58" s="47">
        <v>65</v>
      </c>
      <c r="H58" s="70">
        <f t="shared" si="18"/>
        <v>1.625</v>
      </c>
      <c r="I58" s="7">
        <f t="shared" si="19"/>
        <v>136.5</v>
      </c>
      <c r="J58" s="8">
        <f t="shared" si="20"/>
        <v>2.1</v>
      </c>
      <c r="L58" s="17"/>
    </row>
    <row r="59" spans="1:18" ht="15.75" customHeight="1" x14ac:dyDescent="0.25">
      <c r="A59" s="181"/>
      <c r="B59" s="60">
        <f t="shared" si="21"/>
        <v>2</v>
      </c>
      <c r="C59" s="193"/>
      <c r="D59" s="36" t="s">
        <v>9</v>
      </c>
      <c r="E59" s="44">
        <v>1.9E-2</v>
      </c>
      <c r="F59" s="58">
        <f t="shared" si="22"/>
        <v>84</v>
      </c>
      <c r="G59" s="47">
        <v>35</v>
      </c>
      <c r="H59" s="70">
        <f t="shared" si="18"/>
        <v>0.66500000000000004</v>
      </c>
      <c r="I59" s="7">
        <f t="shared" si="19"/>
        <v>55.859999999999992</v>
      </c>
      <c r="J59" s="8">
        <f t="shared" si="20"/>
        <v>1.5959999999999999</v>
      </c>
      <c r="L59" s="17"/>
    </row>
    <row r="60" spans="1:18" ht="15.75" customHeight="1" x14ac:dyDescent="0.25">
      <c r="A60" s="181"/>
      <c r="B60" s="60">
        <f t="shared" si="21"/>
        <v>2</v>
      </c>
      <c r="C60" s="194"/>
      <c r="D60" s="36" t="s">
        <v>11</v>
      </c>
      <c r="E60" s="44">
        <v>1.7999999999999999E-2</v>
      </c>
      <c r="F60" s="58">
        <f t="shared" si="22"/>
        <v>84</v>
      </c>
      <c r="G60" s="47">
        <v>25</v>
      </c>
      <c r="H60" s="70">
        <f t="shared" si="18"/>
        <v>0.44999999999999996</v>
      </c>
      <c r="I60" s="7">
        <f t="shared" si="19"/>
        <v>37.799999999999997</v>
      </c>
      <c r="J60" s="8">
        <f t="shared" si="20"/>
        <v>1.5119999999999998</v>
      </c>
    </row>
    <row r="61" spans="1:18" ht="15.75" customHeight="1" x14ac:dyDescent="0.25">
      <c r="A61" s="181"/>
      <c r="B61" s="60">
        <f t="shared" si="21"/>
        <v>2</v>
      </c>
      <c r="C61" s="192" t="s">
        <v>28</v>
      </c>
      <c r="D61" s="36" t="s">
        <v>81</v>
      </c>
      <c r="E61" s="6">
        <f>H61/G61</f>
        <v>8.7713513513513516E-2</v>
      </c>
      <c r="F61" s="58">
        <f t="shared" si="22"/>
        <v>84</v>
      </c>
      <c r="G61" s="49">
        <v>370</v>
      </c>
      <c r="H61" s="5">
        <f>61-H55-H56-H57-H58-H59-H60-H62-H63-H64-H65-H66-H67-H68-H69-H70-H71-H72</f>
        <v>32.454000000000001</v>
      </c>
      <c r="I61" s="7">
        <f t="shared" si="19"/>
        <v>2726.136</v>
      </c>
      <c r="J61" s="8">
        <f>F61*E61</f>
        <v>7.3679351351351352</v>
      </c>
    </row>
    <row r="62" spans="1:18" ht="15.75" customHeight="1" x14ac:dyDescent="0.25">
      <c r="A62" s="181"/>
      <c r="B62" s="60">
        <f t="shared" si="21"/>
        <v>2</v>
      </c>
      <c r="C62" s="193"/>
      <c r="D62" s="36" t="s">
        <v>57</v>
      </c>
      <c r="E62" s="6">
        <v>0.03</v>
      </c>
      <c r="F62" s="58">
        <f t="shared" si="22"/>
        <v>84</v>
      </c>
      <c r="G62" s="49">
        <v>100</v>
      </c>
      <c r="H62" s="5">
        <f>G62*E62</f>
        <v>3</v>
      </c>
      <c r="I62" s="7">
        <f t="shared" si="19"/>
        <v>252</v>
      </c>
      <c r="J62" s="8">
        <f t="shared" ref="J62:J72" si="23">F62*E62</f>
        <v>2.52</v>
      </c>
    </row>
    <row r="63" spans="1:18" ht="15.75" customHeight="1" x14ac:dyDescent="0.25">
      <c r="A63" s="181"/>
      <c r="B63" s="60">
        <f t="shared" si="21"/>
        <v>2</v>
      </c>
      <c r="C63" s="193"/>
      <c r="D63" s="36" t="s">
        <v>32</v>
      </c>
      <c r="E63" s="6">
        <v>1.2E-2</v>
      </c>
      <c r="F63" s="58">
        <f t="shared" si="22"/>
        <v>84</v>
      </c>
      <c r="G63" s="49">
        <v>150</v>
      </c>
      <c r="H63" s="5">
        <f>G63*E63</f>
        <v>1.8</v>
      </c>
      <c r="I63" s="7">
        <f t="shared" si="19"/>
        <v>151.19999999999999</v>
      </c>
      <c r="J63" s="8">
        <f t="shared" si="23"/>
        <v>1.008</v>
      </c>
    </row>
    <row r="64" spans="1:18" ht="15.75" customHeight="1" x14ac:dyDescent="0.25">
      <c r="A64" s="181"/>
      <c r="B64" s="60">
        <f t="shared" si="21"/>
        <v>2</v>
      </c>
      <c r="C64" s="193"/>
      <c r="D64" s="36" t="s">
        <v>24</v>
      </c>
      <c r="E64" s="6">
        <v>2E-3</v>
      </c>
      <c r="F64" s="58">
        <f t="shared" si="22"/>
        <v>84</v>
      </c>
      <c r="G64" s="47">
        <v>180</v>
      </c>
      <c r="H64" s="5">
        <f>G64*E64</f>
        <v>0.36</v>
      </c>
      <c r="I64" s="7">
        <f t="shared" si="19"/>
        <v>30.240000000000002</v>
      </c>
      <c r="J64" s="8">
        <f t="shared" si="23"/>
        <v>0.16800000000000001</v>
      </c>
    </row>
    <row r="65" spans="1:18" ht="15.75" customHeight="1" x14ac:dyDescent="0.25">
      <c r="A65" s="181"/>
      <c r="B65" s="60">
        <f t="shared" si="21"/>
        <v>2</v>
      </c>
      <c r="C65" s="194"/>
      <c r="D65" s="36" t="s">
        <v>79</v>
      </c>
      <c r="E65" s="6">
        <v>0.2</v>
      </c>
      <c r="F65" s="58">
        <f t="shared" si="22"/>
        <v>84</v>
      </c>
      <c r="G65" s="47"/>
      <c r="H65" s="5"/>
      <c r="I65" s="7"/>
      <c r="J65" s="8">
        <f t="shared" si="23"/>
        <v>16.8</v>
      </c>
    </row>
    <row r="66" spans="1:18" ht="15.75" customHeight="1" x14ac:dyDescent="0.25">
      <c r="A66" s="181"/>
      <c r="B66" s="60">
        <f t="shared" si="21"/>
        <v>2</v>
      </c>
      <c r="C66" s="192" t="s">
        <v>82</v>
      </c>
      <c r="D66" s="36" t="s">
        <v>8</v>
      </c>
      <c r="E66" s="6">
        <v>0.2</v>
      </c>
      <c r="F66" s="58">
        <f t="shared" si="22"/>
        <v>84</v>
      </c>
      <c r="G66" s="47">
        <v>40</v>
      </c>
      <c r="H66" s="5">
        <f>G66*E66</f>
        <v>8</v>
      </c>
      <c r="I66" s="7">
        <f>J66*G66</f>
        <v>672</v>
      </c>
      <c r="J66" s="8">
        <f t="shared" si="23"/>
        <v>16.8</v>
      </c>
    </row>
    <row r="67" spans="1:18" ht="15.75" customHeight="1" x14ac:dyDescent="0.25">
      <c r="A67" s="181"/>
      <c r="B67" s="60">
        <f t="shared" si="21"/>
        <v>2</v>
      </c>
      <c r="C67" s="194"/>
      <c r="D67" s="36" t="s">
        <v>27</v>
      </c>
      <c r="E67" s="6">
        <v>5.0000000000000001E-3</v>
      </c>
      <c r="F67" s="58">
        <f t="shared" si="22"/>
        <v>84</v>
      </c>
      <c r="G67" s="47">
        <v>600</v>
      </c>
      <c r="H67" s="5">
        <f>G67*E67</f>
        <v>3</v>
      </c>
      <c r="I67" s="7">
        <f>J67*G67</f>
        <v>252</v>
      </c>
      <c r="J67" s="8">
        <f t="shared" si="23"/>
        <v>0.42</v>
      </c>
    </row>
    <row r="68" spans="1:18" ht="15.75" customHeight="1" x14ac:dyDescent="0.25">
      <c r="A68" s="181"/>
      <c r="B68" s="60">
        <f t="shared" si="21"/>
        <v>2</v>
      </c>
      <c r="C68" s="183" t="s">
        <v>99</v>
      </c>
      <c r="D68" s="36" t="s">
        <v>14</v>
      </c>
      <c r="E68" s="6">
        <v>4.5999999999999999E-2</v>
      </c>
      <c r="F68" s="58">
        <f t="shared" si="22"/>
        <v>84</v>
      </c>
      <c r="G68" s="49">
        <v>80</v>
      </c>
      <c r="H68" s="5">
        <f>G68*E68</f>
        <v>3.6799999999999997</v>
      </c>
      <c r="I68" s="7">
        <f>J68*G68</f>
        <v>309.12</v>
      </c>
      <c r="J68" s="8">
        <f t="shared" si="23"/>
        <v>3.8639999999999999</v>
      </c>
    </row>
    <row r="69" spans="1:18" ht="15.75" customHeight="1" x14ac:dyDescent="0.25">
      <c r="A69" s="181"/>
      <c r="B69" s="60">
        <f t="shared" si="21"/>
        <v>2</v>
      </c>
      <c r="C69" s="184"/>
      <c r="D69" s="36" t="s">
        <v>12</v>
      </c>
      <c r="E69" s="6">
        <v>2.4E-2</v>
      </c>
      <c r="F69" s="58">
        <f t="shared" si="22"/>
        <v>84</v>
      </c>
      <c r="G69" s="47">
        <v>50</v>
      </c>
      <c r="H69" s="5">
        <f>G69*E69</f>
        <v>1.2</v>
      </c>
      <c r="I69" s="7">
        <f>J69*G69</f>
        <v>100.8</v>
      </c>
      <c r="J69" s="8">
        <f t="shared" si="23"/>
        <v>2.016</v>
      </c>
      <c r="L69"/>
      <c r="M69"/>
      <c r="N69"/>
      <c r="O69"/>
      <c r="P69"/>
      <c r="Q69"/>
      <c r="R69"/>
    </row>
    <row r="70" spans="1:18" ht="15.75" customHeight="1" x14ac:dyDescent="0.25">
      <c r="A70" s="181"/>
      <c r="B70" s="60">
        <f t="shared" si="21"/>
        <v>2</v>
      </c>
      <c r="C70" s="184"/>
      <c r="D70" s="36" t="s">
        <v>13</v>
      </c>
      <c r="E70" s="40">
        <v>2.0000000000000001E-4</v>
      </c>
      <c r="F70" s="58">
        <f t="shared" si="22"/>
        <v>84</v>
      </c>
      <c r="G70" s="47">
        <v>350</v>
      </c>
      <c r="H70" s="5">
        <f>G70*E70</f>
        <v>7.0000000000000007E-2</v>
      </c>
      <c r="I70" s="7">
        <f>J70*G70</f>
        <v>5.8800000000000008</v>
      </c>
      <c r="J70" s="8">
        <f t="shared" si="23"/>
        <v>1.6800000000000002E-2</v>
      </c>
      <c r="L70"/>
      <c r="M70"/>
      <c r="N70"/>
      <c r="O70"/>
      <c r="P70"/>
      <c r="Q70"/>
      <c r="R70"/>
    </row>
    <row r="71" spans="1:18" ht="15.75" customHeight="1" x14ac:dyDescent="0.25">
      <c r="A71" s="181"/>
      <c r="B71" s="60">
        <f t="shared" si="21"/>
        <v>2</v>
      </c>
      <c r="C71" s="185"/>
      <c r="D71" s="36" t="s">
        <v>79</v>
      </c>
      <c r="E71" s="6">
        <v>0.17199999999999999</v>
      </c>
      <c r="F71" s="58">
        <f t="shared" si="22"/>
        <v>84</v>
      </c>
      <c r="G71" s="47"/>
      <c r="H71" s="5"/>
      <c r="I71" s="7"/>
      <c r="J71" s="8">
        <f t="shared" si="23"/>
        <v>14.447999999999999</v>
      </c>
      <c r="L71"/>
      <c r="M71"/>
      <c r="N71"/>
      <c r="O71"/>
      <c r="P71"/>
      <c r="Q71"/>
      <c r="R71"/>
    </row>
    <row r="72" spans="1:18" ht="15.75" customHeight="1" x14ac:dyDescent="0.25">
      <c r="A72" s="191"/>
      <c r="B72" s="60">
        <f t="shared" si="21"/>
        <v>2</v>
      </c>
      <c r="C72" s="3" t="s">
        <v>38</v>
      </c>
      <c r="D72" s="41" t="s">
        <v>38</v>
      </c>
      <c r="E72" s="6">
        <v>0.04</v>
      </c>
      <c r="F72" s="58">
        <f t="shared" si="22"/>
        <v>84</v>
      </c>
      <c r="G72" s="47">
        <v>40</v>
      </c>
      <c r="H72" s="5">
        <f>G72*E72</f>
        <v>1.6</v>
      </c>
      <c r="I72" s="7">
        <f>J72*G72</f>
        <v>134.4</v>
      </c>
      <c r="J72" s="8">
        <f t="shared" si="23"/>
        <v>3.36</v>
      </c>
      <c r="L72"/>
      <c r="M72"/>
      <c r="N72"/>
      <c r="O72"/>
      <c r="P72"/>
      <c r="Q72"/>
      <c r="R72"/>
    </row>
    <row r="73" spans="1:18" ht="15.75" customHeight="1" x14ac:dyDescent="0.25">
      <c r="A73" s="174" t="s">
        <v>41</v>
      </c>
      <c r="B73" s="174"/>
      <c r="C73" s="174"/>
      <c r="D73" s="174"/>
      <c r="E73" s="45"/>
      <c r="F73" s="71"/>
      <c r="G73" s="71"/>
      <c r="H73" s="2">
        <f>SUM(H55:H72)</f>
        <v>61</v>
      </c>
      <c r="I73" s="2">
        <f>SUM(I55:I72)</f>
        <v>5123.9999999999991</v>
      </c>
      <c r="J73" s="45">
        <f>SUM(J55:J72)</f>
        <v>79.624735135135126</v>
      </c>
      <c r="L73"/>
      <c r="M73"/>
      <c r="N73"/>
      <c r="O73"/>
      <c r="P73"/>
      <c r="Q73"/>
      <c r="R73"/>
    </row>
    <row r="74" spans="1:18" ht="15.75" customHeight="1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f>B74*42</f>
        <v>126</v>
      </c>
      <c r="G74" s="49">
        <v>35</v>
      </c>
      <c r="H74" s="70">
        <f t="shared" ref="H74:H82" si="24">E74*G74</f>
        <v>3.29</v>
      </c>
      <c r="I74" s="7">
        <f t="shared" ref="I74:I82" si="25">J74*G74</f>
        <v>414.53999999999996</v>
      </c>
      <c r="J74" s="6">
        <f>F74*E74</f>
        <v>11.843999999999999</v>
      </c>
      <c r="L74"/>
      <c r="M74"/>
      <c r="N74"/>
      <c r="O74"/>
      <c r="P74"/>
      <c r="Q74"/>
      <c r="R74"/>
    </row>
    <row r="75" spans="1:18" ht="15.75" customHeight="1" x14ac:dyDescent="0.25">
      <c r="A75" s="209"/>
      <c r="B75" s="57">
        <v>3</v>
      </c>
      <c r="C75" s="195"/>
      <c r="D75" s="37" t="s">
        <v>29</v>
      </c>
      <c r="E75" s="6">
        <v>2.9000000000000001E-2</v>
      </c>
      <c r="F75" s="59">
        <f>F74</f>
        <v>126</v>
      </c>
      <c r="G75" s="49">
        <v>80</v>
      </c>
      <c r="H75" s="70">
        <f t="shared" si="24"/>
        <v>2.3200000000000003</v>
      </c>
      <c r="I75" s="7">
        <f t="shared" si="25"/>
        <v>292.32000000000005</v>
      </c>
      <c r="J75" s="6">
        <f t="shared" ref="J75:J90" si="26">F75*E75</f>
        <v>3.6540000000000004</v>
      </c>
      <c r="L75"/>
      <c r="M75"/>
      <c r="N75"/>
      <c r="O75"/>
      <c r="P75"/>
      <c r="Q75"/>
      <c r="R75"/>
    </row>
    <row r="76" spans="1:18" ht="15.75" customHeight="1" x14ac:dyDescent="0.25">
      <c r="A76" s="209"/>
      <c r="B76" s="57">
        <f t="shared" ref="B76:B90" si="27">B75</f>
        <v>3</v>
      </c>
      <c r="C76" s="195"/>
      <c r="D76" s="37" t="s">
        <v>15</v>
      </c>
      <c r="E76" s="6">
        <v>0.01</v>
      </c>
      <c r="F76" s="59">
        <f t="shared" ref="F76:F90" si="28">F75</f>
        <v>126</v>
      </c>
      <c r="G76" s="49">
        <v>140</v>
      </c>
      <c r="H76" s="70">
        <f t="shared" si="24"/>
        <v>1.4000000000000001</v>
      </c>
      <c r="I76" s="7">
        <f t="shared" si="25"/>
        <v>176.4</v>
      </c>
      <c r="J76" s="6">
        <f t="shared" si="26"/>
        <v>1.26</v>
      </c>
      <c r="L76" s="17"/>
    </row>
    <row r="77" spans="1:18" ht="15.75" customHeight="1" x14ac:dyDescent="0.25">
      <c r="A77" s="209"/>
      <c r="B77" s="57">
        <f t="shared" si="27"/>
        <v>3</v>
      </c>
      <c r="C77" s="195"/>
      <c r="D77" s="37" t="s">
        <v>12</v>
      </c>
      <c r="E77" s="6">
        <v>1E-3</v>
      </c>
      <c r="F77" s="59">
        <f t="shared" si="28"/>
        <v>126</v>
      </c>
      <c r="G77" s="48">
        <v>50</v>
      </c>
      <c r="H77" s="70">
        <f t="shared" si="24"/>
        <v>0.05</v>
      </c>
      <c r="I77" s="7">
        <f t="shared" si="25"/>
        <v>6.3</v>
      </c>
      <c r="J77" s="6">
        <f t="shared" si="26"/>
        <v>0.126</v>
      </c>
      <c r="L77" s="17"/>
    </row>
    <row r="78" spans="1:18" ht="15.75" customHeight="1" x14ac:dyDescent="0.25">
      <c r="A78" s="209"/>
      <c r="B78" s="57">
        <f t="shared" si="27"/>
        <v>3</v>
      </c>
      <c r="C78" s="210" t="s">
        <v>58</v>
      </c>
      <c r="D78" s="37" t="s">
        <v>8</v>
      </c>
      <c r="E78" s="6">
        <v>0.1</v>
      </c>
      <c r="F78" s="59">
        <f t="shared" si="28"/>
        <v>126</v>
      </c>
      <c r="G78" s="47">
        <v>40</v>
      </c>
      <c r="H78" s="70">
        <f t="shared" si="24"/>
        <v>4</v>
      </c>
      <c r="I78" s="7">
        <f t="shared" si="25"/>
        <v>504.00000000000006</v>
      </c>
      <c r="J78" s="6">
        <f t="shared" si="26"/>
        <v>12.600000000000001</v>
      </c>
      <c r="L78" s="17"/>
    </row>
    <row r="79" spans="1:18" ht="15.75" customHeight="1" x14ac:dyDescent="0.25">
      <c r="A79" s="209"/>
      <c r="B79" s="57">
        <f t="shared" si="27"/>
        <v>3</v>
      </c>
      <c r="C79" s="211"/>
      <c r="D79" s="37" t="s">
        <v>56</v>
      </c>
      <c r="E79" s="6">
        <v>0.01</v>
      </c>
      <c r="F79" s="59">
        <f t="shared" si="28"/>
        <v>126</v>
      </c>
      <c r="G79" s="48">
        <v>45</v>
      </c>
      <c r="H79" s="70">
        <f t="shared" si="24"/>
        <v>0.45</v>
      </c>
      <c r="I79" s="7">
        <f t="shared" si="25"/>
        <v>56.7</v>
      </c>
      <c r="J79" s="6">
        <f t="shared" si="26"/>
        <v>1.26</v>
      </c>
      <c r="L79" s="17"/>
    </row>
    <row r="80" spans="1:18" ht="15.75" customHeight="1" x14ac:dyDescent="0.25">
      <c r="A80" s="209"/>
      <c r="B80" s="57">
        <f t="shared" si="27"/>
        <v>3</v>
      </c>
      <c r="C80" s="211"/>
      <c r="D80" s="37" t="s">
        <v>9</v>
      </c>
      <c r="E80" s="6">
        <v>1.2999999999999999E-2</v>
      </c>
      <c r="F80" s="59">
        <f t="shared" si="28"/>
        <v>126</v>
      </c>
      <c r="G80" s="48">
        <v>35</v>
      </c>
      <c r="H80" s="70">
        <f t="shared" si="24"/>
        <v>0.45499999999999996</v>
      </c>
      <c r="I80" s="7">
        <f t="shared" si="25"/>
        <v>57.33</v>
      </c>
      <c r="J80" s="6">
        <f t="shared" si="26"/>
        <v>1.6379999999999999</v>
      </c>
      <c r="L80" s="17"/>
    </row>
    <row r="81" spans="1:45" ht="15.75" customHeight="1" x14ac:dyDescent="0.25">
      <c r="A81" s="209"/>
      <c r="B81" s="57">
        <f t="shared" si="27"/>
        <v>3</v>
      </c>
      <c r="C81" s="211"/>
      <c r="D81" s="37" t="s">
        <v>11</v>
      </c>
      <c r="E81" s="6">
        <v>1.2E-2</v>
      </c>
      <c r="F81" s="59">
        <f t="shared" si="28"/>
        <v>126</v>
      </c>
      <c r="G81" s="48">
        <v>25</v>
      </c>
      <c r="H81" s="70">
        <f t="shared" si="24"/>
        <v>0.3</v>
      </c>
      <c r="I81" s="7">
        <f t="shared" si="25"/>
        <v>37.799999999999997</v>
      </c>
      <c r="J81" s="6">
        <f t="shared" si="26"/>
        <v>1.512</v>
      </c>
      <c r="L81" s="17"/>
    </row>
    <row r="82" spans="1:45" ht="15.75" customHeight="1" x14ac:dyDescent="0.25">
      <c r="A82" s="209"/>
      <c r="B82" s="57">
        <f t="shared" si="27"/>
        <v>3</v>
      </c>
      <c r="C82" s="211"/>
      <c r="D82" s="37" t="s">
        <v>7</v>
      </c>
      <c r="E82" s="6">
        <v>3.0000000000000001E-3</v>
      </c>
      <c r="F82" s="59">
        <f t="shared" si="28"/>
        <v>126</v>
      </c>
      <c r="G82" s="48">
        <v>118</v>
      </c>
      <c r="H82" s="70">
        <f t="shared" si="24"/>
        <v>0.35399999999999998</v>
      </c>
      <c r="I82" s="7">
        <f t="shared" si="25"/>
        <v>44.603999999999999</v>
      </c>
      <c r="J82" s="6">
        <f t="shared" si="26"/>
        <v>0.378</v>
      </c>
      <c r="L82" s="17"/>
    </row>
    <row r="83" spans="1:45" ht="15.75" customHeight="1" x14ac:dyDescent="0.25">
      <c r="A83" s="209"/>
      <c r="B83" s="57">
        <f t="shared" si="27"/>
        <v>3</v>
      </c>
      <c r="C83" s="212"/>
      <c r="D83" s="37" t="s">
        <v>79</v>
      </c>
      <c r="E83" s="6">
        <v>0.188</v>
      </c>
      <c r="F83" s="59">
        <f t="shared" si="28"/>
        <v>126</v>
      </c>
      <c r="G83" s="48"/>
      <c r="H83" s="70"/>
      <c r="I83" s="7"/>
      <c r="J83" s="6">
        <f t="shared" si="26"/>
        <v>23.687999999999999</v>
      </c>
      <c r="L83" s="17"/>
    </row>
    <row r="84" spans="1:45" ht="15.75" customHeight="1" x14ac:dyDescent="0.25">
      <c r="A84" s="209"/>
      <c r="B84" s="57">
        <f t="shared" si="27"/>
        <v>3</v>
      </c>
      <c r="C84" s="186" t="s">
        <v>83</v>
      </c>
      <c r="D84" s="36" t="s">
        <v>61</v>
      </c>
      <c r="E84" s="6">
        <f>H84/G84</f>
        <v>9.7533333333333361E-2</v>
      </c>
      <c r="F84" s="59">
        <f t="shared" si="28"/>
        <v>126</v>
      </c>
      <c r="G84" s="47">
        <v>180</v>
      </c>
      <c r="H84" s="70">
        <f>61-H74-H75-H76-H77-H78-H79-H80-H81-H82-H85-H86-H87-H88-H89-H90</f>
        <v>17.556000000000004</v>
      </c>
      <c r="I84" s="7">
        <f t="shared" ref="I84:I90" si="29">J84*G84</f>
        <v>2212.0560000000005</v>
      </c>
      <c r="J84" s="6">
        <f t="shared" si="26"/>
        <v>12.289200000000003</v>
      </c>
      <c r="L84" s="17"/>
    </row>
    <row r="85" spans="1:45" ht="15.75" customHeight="1" x14ac:dyDescent="0.25">
      <c r="A85" s="209"/>
      <c r="B85" s="57">
        <f t="shared" si="27"/>
        <v>3</v>
      </c>
      <c r="C85" s="188"/>
      <c r="D85" s="36" t="s">
        <v>11</v>
      </c>
      <c r="E85" s="6">
        <v>2.5000000000000001E-2</v>
      </c>
      <c r="F85" s="59">
        <f t="shared" si="28"/>
        <v>126</v>
      </c>
      <c r="G85" s="47">
        <v>25</v>
      </c>
      <c r="H85" s="70">
        <f t="shared" ref="H85:H90" si="30">E85*G85</f>
        <v>0.625</v>
      </c>
      <c r="I85" s="7">
        <f t="shared" si="29"/>
        <v>78.750000000000014</v>
      </c>
      <c r="J85" s="6">
        <f>F85*E85</f>
        <v>3.1500000000000004</v>
      </c>
      <c r="L85" s="17"/>
    </row>
    <row r="86" spans="1:45" ht="15.75" customHeight="1" x14ac:dyDescent="0.25">
      <c r="A86" s="209"/>
      <c r="B86" s="57">
        <f t="shared" si="27"/>
        <v>3</v>
      </c>
      <c r="C86" s="204" t="s">
        <v>91</v>
      </c>
      <c r="D86" s="36" t="s">
        <v>87</v>
      </c>
      <c r="E86" s="44">
        <v>0.06</v>
      </c>
      <c r="F86" s="59">
        <f t="shared" si="28"/>
        <v>126</v>
      </c>
      <c r="G86" s="47">
        <v>50</v>
      </c>
      <c r="H86" s="70">
        <f t="shared" si="30"/>
        <v>3</v>
      </c>
      <c r="I86" s="70">
        <f t="shared" si="29"/>
        <v>378</v>
      </c>
      <c r="J86" s="70">
        <f>F86*E86</f>
        <v>7.56</v>
      </c>
      <c r="L86" s="17"/>
    </row>
    <row r="87" spans="1:45" ht="15.75" customHeight="1" x14ac:dyDescent="0.25">
      <c r="A87" s="209"/>
      <c r="B87" s="57">
        <f t="shared" si="27"/>
        <v>3</v>
      </c>
      <c r="C87" s="204"/>
      <c r="D87" s="37" t="s">
        <v>27</v>
      </c>
      <c r="E87" s="6">
        <v>6.0000000000000001E-3</v>
      </c>
      <c r="F87" s="59">
        <f t="shared" si="28"/>
        <v>126</v>
      </c>
      <c r="G87" s="48">
        <v>600</v>
      </c>
      <c r="H87" s="70">
        <f t="shared" si="30"/>
        <v>3.6</v>
      </c>
      <c r="I87" s="7">
        <f t="shared" si="29"/>
        <v>453.6</v>
      </c>
      <c r="J87" s="6">
        <f t="shared" si="26"/>
        <v>0.75600000000000001</v>
      </c>
      <c r="L87" s="17"/>
    </row>
    <row r="88" spans="1:45" ht="15.75" customHeight="1" x14ac:dyDescent="0.25">
      <c r="A88" s="209"/>
      <c r="B88" s="57">
        <f t="shared" si="27"/>
        <v>3</v>
      </c>
      <c r="C88" s="73" t="s">
        <v>65</v>
      </c>
      <c r="D88" s="38" t="s">
        <v>107</v>
      </c>
      <c r="E88" s="44">
        <v>0.2</v>
      </c>
      <c r="F88" s="59">
        <f t="shared" si="28"/>
        <v>126</v>
      </c>
      <c r="G88" s="47">
        <v>60</v>
      </c>
      <c r="H88" s="70">
        <f t="shared" si="30"/>
        <v>12</v>
      </c>
      <c r="I88" s="7">
        <f t="shared" si="29"/>
        <v>1512.0000000000002</v>
      </c>
      <c r="J88" s="8">
        <f t="shared" si="26"/>
        <v>25.200000000000003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7"/>
        <v>3</v>
      </c>
      <c r="C89" s="72" t="s">
        <v>38</v>
      </c>
      <c r="D89" s="37" t="s">
        <v>38</v>
      </c>
      <c r="E89" s="6">
        <v>0.04</v>
      </c>
      <c r="F89" s="59">
        <f t="shared" si="28"/>
        <v>126</v>
      </c>
      <c r="G89" s="48">
        <v>40</v>
      </c>
      <c r="H89" s="70">
        <f t="shared" si="30"/>
        <v>1.6</v>
      </c>
      <c r="I89" s="7">
        <f t="shared" si="29"/>
        <v>201.6</v>
      </c>
      <c r="J89" s="6">
        <f t="shared" si="26"/>
        <v>5.04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7"/>
        <v>3</v>
      </c>
      <c r="C90" s="9" t="s">
        <v>70</v>
      </c>
      <c r="D90" s="36" t="s">
        <v>70</v>
      </c>
      <c r="E90" s="8">
        <v>0.1</v>
      </c>
      <c r="F90" s="59">
        <f t="shared" si="28"/>
        <v>126</v>
      </c>
      <c r="G90" s="48">
        <v>100</v>
      </c>
      <c r="H90" s="70">
        <f t="shared" si="30"/>
        <v>10</v>
      </c>
      <c r="I90" s="7">
        <f t="shared" si="29"/>
        <v>1260.0000000000002</v>
      </c>
      <c r="J90" s="6">
        <f t="shared" si="26"/>
        <v>12.600000000000001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71"/>
      <c r="G91" s="71"/>
      <c r="H91" s="2">
        <f>SUM(H74:H90)</f>
        <v>61.000000000000007</v>
      </c>
      <c r="I91" s="2">
        <f t="shared" ref="I91:J91" si="31">SUM(I74:I90)</f>
        <v>7686.0000000000009</v>
      </c>
      <c r="J91" s="45">
        <f t="shared" si="31"/>
        <v>124.55520000000004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15.75" customHeight="1" x14ac:dyDescent="0.25">
      <c r="E93" s="27"/>
    </row>
    <row r="94" spans="1:45" customFormat="1" ht="15.75" customHeight="1" x14ac:dyDescent="0.25">
      <c r="E94" s="27"/>
    </row>
    <row r="95" spans="1:45" customFormat="1" ht="15.75" customHeight="1" x14ac:dyDescent="0.25">
      <c r="E95" s="27"/>
    </row>
    <row r="96" spans="1:45" customFormat="1" ht="15.75" customHeight="1" x14ac:dyDescent="0.25">
      <c r="E96" s="27"/>
    </row>
    <row r="97" spans="1:45" customFormat="1" ht="15.75" customHeight="1" x14ac:dyDescent="0.25">
      <c r="E97" s="27"/>
    </row>
    <row r="98" spans="1:45" customFormat="1" ht="15.75" customHeight="1" x14ac:dyDescent="0.25">
      <c r="E98" s="27"/>
    </row>
    <row r="99" spans="1:45" customFormat="1" ht="15.75" customHeight="1" x14ac:dyDescent="0.25">
      <c r="E99" s="27"/>
    </row>
    <row r="100" spans="1:45" customFormat="1" ht="15.75" customHeight="1" x14ac:dyDescent="0.25">
      <c r="E100" s="27"/>
    </row>
    <row r="101" spans="1:45" customFormat="1" ht="15.75" customHeight="1" x14ac:dyDescent="0.25">
      <c r="E101" s="27"/>
    </row>
    <row r="102" spans="1:45" customFormat="1" ht="15.75" customHeight="1" x14ac:dyDescent="0.25">
      <c r="E102" s="27"/>
    </row>
    <row r="103" spans="1:45" customFormat="1" ht="15.75" customHeight="1" x14ac:dyDescent="0.25">
      <c r="E103" s="27"/>
    </row>
    <row r="104" spans="1:45" customFormat="1" ht="15.75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f>B107*42</f>
        <v>84</v>
      </c>
      <c r="G107" s="47">
        <v>40</v>
      </c>
      <c r="H107" s="5">
        <f>G107*E107</f>
        <v>3.4000000000000004</v>
      </c>
      <c r="I107" s="7">
        <f t="shared" ref="I107:I116" si="32">J107*G107</f>
        <v>285.60000000000002</v>
      </c>
      <c r="J107" s="8">
        <f>F107*E107</f>
        <v>7.1400000000000006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84</v>
      </c>
      <c r="G108" s="47">
        <v>25</v>
      </c>
      <c r="H108" s="5">
        <f>G108*E108</f>
        <v>0.72500000000000009</v>
      </c>
      <c r="I108" s="7">
        <f t="shared" si="32"/>
        <v>60.9</v>
      </c>
      <c r="J108" s="8">
        <f t="shared" ref="J108:J127" si="33">F108*E108</f>
        <v>2.4359999999999999</v>
      </c>
    </row>
    <row r="109" spans="1:45" ht="15.75" customHeight="1" x14ac:dyDescent="0.25">
      <c r="A109" s="201"/>
      <c r="B109" s="60">
        <f t="shared" ref="B109:B127" si="34">B108</f>
        <v>2</v>
      </c>
      <c r="C109" s="182"/>
      <c r="D109" s="37" t="s">
        <v>7</v>
      </c>
      <c r="E109" s="6">
        <v>6.0000000000000001E-3</v>
      </c>
      <c r="F109" s="58">
        <f t="shared" ref="F109:F127" si="35">F108</f>
        <v>84</v>
      </c>
      <c r="G109" s="47">
        <v>118</v>
      </c>
      <c r="H109" s="5">
        <f>G109*E109</f>
        <v>0.70799999999999996</v>
      </c>
      <c r="I109" s="7">
        <f t="shared" si="32"/>
        <v>59.472000000000001</v>
      </c>
      <c r="J109" s="8">
        <f t="shared" si="33"/>
        <v>0.504</v>
      </c>
    </row>
    <row r="110" spans="1:45" ht="15.75" customHeight="1" x14ac:dyDescent="0.25">
      <c r="A110" s="201"/>
      <c r="B110" s="60">
        <f t="shared" si="34"/>
        <v>2</v>
      </c>
      <c r="C110" s="183" t="s">
        <v>31</v>
      </c>
      <c r="D110" s="36" t="s">
        <v>81</v>
      </c>
      <c r="E110" s="6">
        <f>H110/G110</f>
        <v>3.6494594594594629E-2</v>
      </c>
      <c r="F110" s="58">
        <f t="shared" si="35"/>
        <v>84</v>
      </c>
      <c r="G110" s="47">
        <v>370</v>
      </c>
      <c r="H110" s="5">
        <f>61-H107-H108-H109-H111-H112-H113-H114-H115-H116-H117-H118-H119-H120-H121-H122-H123-H124-H125-H126-H127</f>
        <v>13.503000000000013</v>
      </c>
      <c r="I110" s="7">
        <f t="shared" si="32"/>
        <v>1134.2520000000011</v>
      </c>
      <c r="J110" s="8">
        <f t="shared" si="33"/>
        <v>3.0655459459459489</v>
      </c>
    </row>
    <row r="111" spans="1:45" ht="15.75" customHeight="1" x14ac:dyDescent="0.25">
      <c r="A111" s="201"/>
      <c r="B111" s="60">
        <f t="shared" si="34"/>
        <v>2</v>
      </c>
      <c r="C111" s="184"/>
      <c r="D111" s="36" t="s">
        <v>8</v>
      </c>
      <c r="E111" s="6">
        <v>0.107</v>
      </c>
      <c r="F111" s="58">
        <f t="shared" si="35"/>
        <v>84</v>
      </c>
      <c r="G111" s="47">
        <v>40</v>
      </c>
      <c r="H111" s="5">
        <f t="shared" ref="H111:H116" si="36">G111*E111</f>
        <v>4.28</v>
      </c>
      <c r="I111" s="7">
        <f t="shared" si="32"/>
        <v>359.52</v>
      </c>
      <c r="J111" s="8">
        <f t="shared" si="33"/>
        <v>8.9879999999999995</v>
      </c>
    </row>
    <row r="112" spans="1:45" ht="15.75" customHeight="1" x14ac:dyDescent="0.25">
      <c r="A112" s="201"/>
      <c r="B112" s="60">
        <f t="shared" si="34"/>
        <v>2</v>
      </c>
      <c r="C112" s="184"/>
      <c r="D112" s="36" t="s">
        <v>87</v>
      </c>
      <c r="E112" s="6">
        <v>6.0000000000000001E-3</v>
      </c>
      <c r="F112" s="58">
        <f t="shared" si="35"/>
        <v>84</v>
      </c>
      <c r="G112" s="47">
        <v>50</v>
      </c>
      <c r="H112" s="5">
        <f t="shared" si="36"/>
        <v>0.3</v>
      </c>
      <c r="I112" s="7">
        <f t="shared" si="32"/>
        <v>25.2</v>
      </c>
      <c r="J112" s="8">
        <f t="shared" si="33"/>
        <v>0.504</v>
      </c>
    </row>
    <row r="113" spans="1:10" ht="15.75" customHeight="1" x14ac:dyDescent="0.25">
      <c r="A113" s="201"/>
      <c r="B113" s="60">
        <f t="shared" si="34"/>
        <v>2</v>
      </c>
      <c r="C113" s="184"/>
      <c r="D113" s="36" t="s">
        <v>9</v>
      </c>
      <c r="E113" s="6">
        <v>1.3000000000000001E-2</v>
      </c>
      <c r="F113" s="58">
        <f t="shared" si="35"/>
        <v>84</v>
      </c>
      <c r="G113" s="47">
        <v>35</v>
      </c>
      <c r="H113" s="5">
        <f t="shared" si="36"/>
        <v>0.45500000000000002</v>
      </c>
      <c r="I113" s="7">
        <f t="shared" si="32"/>
        <v>38.220000000000006</v>
      </c>
      <c r="J113" s="8">
        <f t="shared" si="33"/>
        <v>1.0920000000000001</v>
      </c>
    </row>
    <row r="114" spans="1:10" ht="15.75" customHeight="1" x14ac:dyDescent="0.25">
      <c r="A114" s="201"/>
      <c r="B114" s="60">
        <f t="shared" si="34"/>
        <v>2</v>
      </c>
      <c r="C114" s="184"/>
      <c r="D114" s="37" t="s">
        <v>11</v>
      </c>
      <c r="E114" s="6">
        <v>1.2E-2</v>
      </c>
      <c r="F114" s="58">
        <f t="shared" si="35"/>
        <v>84</v>
      </c>
      <c r="G114" s="47">
        <v>25</v>
      </c>
      <c r="H114" s="5">
        <f t="shared" si="36"/>
        <v>0.3</v>
      </c>
      <c r="I114" s="7">
        <f t="shared" si="32"/>
        <v>25.2</v>
      </c>
      <c r="J114" s="8">
        <f t="shared" si="33"/>
        <v>1.008</v>
      </c>
    </row>
    <row r="115" spans="1:10" ht="15.75" customHeight="1" x14ac:dyDescent="0.25">
      <c r="A115" s="201"/>
      <c r="B115" s="60">
        <f t="shared" si="34"/>
        <v>2</v>
      </c>
      <c r="C115" s="184"/>
      <c r="D115" s="37" t="s">
        <v>7</v>
      </c>
      <c r="E115" s="6">
        <v>3.0000000000000001E-3</v>
      </c>
      <c r="F115" s="58">
        <f t="shared" si="35"/>
        <v>84</v>
      </c>
      <c r="G115" s="47">
        <v>118</v>
      </c>
      <c r="H115" s="5">
        <f t="shared" si="36"/>
        <v>0.35399999999999998</v>
      </c>
      <c r="I115" s="7">
        <f t="shared" si="32"/>
        <v>29.736000000000001</v>
      </c>
      <c r="J115" s="8">
        <f t="shared" si="33"/>
        <v>0.252</v>
      </c>
    </row>
    <row r="116" spans="1:10" ht="15.75" customHeight="1" x14ac:dyDescent="0.25">
      <c r="A116" s="201"/>
      <c r="B116" s="60">
        <f t="shared" si="34"/>
        <v>2</v>
      </c>
      <c r="C116" s="184"/>
      <c r="D116" s="37" t="s">
        <v>32</v>
      </c>
      <c r="E116" s="6">
        <v>6.0000000000000001E-3</v>
      </c>
      <c r="F116" s="58">
        <f t="shared" si="35"/>
        <v>84</v>
      </c>
      <c r="G116" s="47">
        <v>150</v>
      </c>
      <c r="H116" s="5">
        <f t="shared" si="36"/>
        <v>0.9</v>
      </c>
      <c r="I116" s="7">
        <f t="shared" si="32"/>
        <v>75.599999999999994</v>
      </c>
      <c r="J116" s="8">
        <f t="shared" si="33"/>
        <v>0.504</v>
      </c>
    </row>
    <row r="117" spans="1:10" ht="15.75" customHeight="1" x14ac:dyDescent="0.25">
      <c r="A117" s="201"/>
      <c r="B117" s="60">
        <f t="shared" si="34"/>
        <v>2</v>
      </c>
      <c r="C117" s="185"/>
      <c r="D117" s="37" t="s">
        <v>79</v>
      </c>
      <c r="E117" s="6">
        <v>0.188</v>
      </c>
      <c r="F117" s="58">
        <f t="shared" si="35"/>
        <v>84</v>
      </c>
      <c r="G117" s="47"/>
      <c r="H117" s="5"/>
      <c r="I117" s="7"/>
      <c r="J117" s="8">
        <f t="shared" si="33"/>
        <v>15.792</v>
      </c>
    </row>
    <row r="118" spans="1:10" ht="15.75" customHeight="1" x14ac:dyDescent="0.25">
      <c r="A118" s="201"/>
      <c r="B118" s="60">
        <f t="shared" si="34"/>
        <v>2</v>
      </c>
      <c r="C118" s="186" t="s">
        <v>86</v>
      </c>
      <c r="D118" s="36" t="s">
        <v>81</v>
      </c>
      <c r="E118" s="6">
        <v>6.5000000000000002E-2</v>
      </c>
      <c r="F118" s="58">
        <f t="shared" si="35"/>
        <v>84</v>
      </c>
      <c r="G118" s="47">
        <v>370</v>
      </c>
      <c r="H118" s="5">
        <f t="shared" ref="H118:H125" si="37">G118*E118</f>
        <v>24.05</v>
      </c>
      <c r="I118" s="7">
        <f t="shared" ref="I118:I125" si="38">J118*G118</f>
        <v>2020.2</v>
      </c>
      <c r="J118" s="8">
        <f t="shared" si="33"/>
        <v>5.46</v>
      </c>
    </row>
    <row r="119" spans="1:10" ht="15.75" customHeight="1" x14ac:dyDescent="0.25">
      <c r="A119" s="201"/>
      <c r="B119" s="60">
        <f t="shared" si="34"/>
        <v>2</v>
      </c>
      <c r="C119" s="187"/>
      <c r="D119" s="36" t="s">
        <v>9</v>
      </c>
      <c r="E119" s="6">
        <v>3.0000000000000001E-3</v>
      </c>
      <c r="F119" s="58">
        <f t="shared" si="35"/>
        <v>84</v>
      </c>
      <c r="G119" s="47">
        <v>35</v>
      </c>
      <c r="H119" s="5">
        <f t="shared" si="37"/>
        <v>0.105</v>
      </c>
      <c r="I119" s="7">
        <f t="shared" si="38"/>
        <v>8.82</v>
      </c>
      <c r="J119" s="8">
        <f t="shared" si="33"/>
        <v>0.252</v>
      </c>
    </row>
    <row r="120" spans="1:10" ht="15.75" customHeight="1" x14ac:dyDescent="0.25">
      <c r="A120" s="201"/>
      <c r="B120" s="60">
        <f t="shared" si="34"/>
        <v>2</v>
      </c>
      <c r="C120" s="188"/>
      <c r="D120" s="36" t="s">
        <v>11</v>
      </c>
      <c r="E120" s="6">
        <v>3.0000000000000001E-3</v>
      </c>
      <c r="F120" s="58">
        <f t="shared" si="35"/>
        <v>84</v>
      </c>
      <c r="G120" s="47">
        <v>25</v>
      </c>
      <c r="H120" s="5">
        <f t="shared" si="37"/>
        <v>7.4999999999999997E-2</v>
      </c>
      <c r="I120" s="7">
        <f t="shared" si="38"/>
        <v>6.3</v>
      </c>
      <c r="J120" s="8">
        <f t="shared" si="33"/>
        <v>0.252</v>
      </c>
    </row>
    <row r="121" spans="1:10" ht="15.75" customHeight="1" x14ac:dyDescent="0.25">
      <c r="A121" s="201"/>
      <c r="B121" s="60">
        <f t="shared" si="34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5"/>
        <v>84</v>
      </c>
      <c r="G121" s="47">
        <v>45</v>
      </c>
      <c r="H121" s="5">
        <f t="shared" si="37"/>
        <v>2.2949999999999999</v>
      </c>
      <c r="I121" s="7">
        <f t="shared" si="38"/>
        <v>192.78</v>
      </c>
      <c r="J121" s="8">
        <f t="shared" si="33"/>
        <v>4.2839999999999998</v>
      </c>
    </row>
    <row r="122" spans="1:10" ht="15.75" customHeight="1" x14ac:dyDescent="0.25">
      <c r="A122" s="201"/>
      <c r="B122" s="60">
        <f t="shared" si="34"/>
        <v>2</v>
      </c>
      <c r="C122" s="208"/>
      <c r="D122" s="36" t="s">
        <v>27</v>
      </c>
      <c r="E122" s="6">
        <v>5.0000000000000001E-3</v>
      </c>
      <c r="F122" s="58">
        <f t="shared" si="35"/>
        <v>84</v>
      </c>
      <c r="G122" s="47">
        <v>600</v>
      </c>
      <c r="H122" s="5">
        <f t="shared" si="37"/>
        <v>3</v>
      </c>
      <c r="I122" s="7">
        <f t="shared" si="38"/>
        <v>252</v>
      </c>
      <c r="J122" s="8">
        <f t="shared" si="33"/>
        <v>0.42</v>
      </c>
    </row>
    <row r="123" spans="1:10" ht="15.75" customHeight="1" x14ac:dyDescent="0.25">
      <c r="A123" s="201"/>
      <c r="B123" s="60">
        <f t="shared" si="34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5"/>
        <v>84</v>
      </c>
      <c r="G123" s="47">
        <v>80</v>
      </c>
      <c r="H123" s="5">
        <f t="shared" si="37"/>
        <v>3.6799999999999997</v>
      </c>
      <c r="I123" s="7">
        <f t="shared" si="38"/>
        <v>309.12</v>
      </c>
      <c r="J123" s="8">
        <f t="shared" si="33"/>
        <v>3.8639999999999999</v>
      </c>
    </row>
    <row r="124" spans="1:10" ht="15.75" customHeight="1" x14ac:dyDescent="0.25">
      <c r="A124" s="201"/>
      <c r="B124" s="60">
        <f t="shared" si="34"/>
        <v>2</v>
      </c>
      <c r="C124" s="206"/>
      <c r="D124" s="36" t="s">
        <v>12</v>
      </c>
      <c r="E124" s="6">
        <v>2.4E-2</v>
      </c>
      <c r="F124" s="58">
        <f t="shared" si="35"/>
        <v>84</v>
      </c>
      <c r="G124" s="47">
        <v>50</v>
      </c>
      <c r="H124" s="5">
        <f t="shared" si="37"/>
        <v>1.2</v>
      </c>
      <c r="I124" s="7">
        <f t="shared" si="38"/>
        <v>100.8</v>
      </c>
      <c r="J124" s="8">
        <f t="shared" si="33"/>
        <v>2.016</v>
      </c>
    </row>
    <row r="125" spans="1:10" ht="15.75" customHeight="1" x14ac:dyDescent="0.25">
      <c r="A125" s="201"/>
      <c r="B125" s="60">
        <f t="shared" si="34"/>
        <v>2</v>
      </c>
      <c r="C125" s="206"/>
      <c r="D125" s="36" t="s">
        <v>13</v>
      </c>
      <c r="E125" s="40">
        <v>2.0000000000000001E-4</v>
      </c>
      <c r="F125" s="58">
        <f t="shared" si="35"/>
        <v>84</v>
      </c>
      <c r="G125" s="47">
        <v>350</v>
      </c>
      <c r="H125" s="5">
        <f t="shared" si="37"/>
        <v>7.0000000000000007E-2</v>
      </c>
      <c r="I125" s="7">
        <f t="shared" si="38"/>
        <v>5.8800000000000008</v>
      </c>
      <c r="J125" s="8">
        <f t="shared" si="33"/>
        <v>1.6800000000000002E-2</v>
      </c>
    </row>
    <row r="126" spans="1:10" ht="15.75" customHeight="1" x14ac:dyDescent="0.25">
      <c r="A126" s="201"/>
      <c r="B126" s="60">
        <f t="shared" si="34"/>
        <v>2</v>
      </c>
      <c r="C126" s="207"/>
      <c r="D126" s="36" t="s">
        <v>79</v>
      </c>
      <c r="E126" s="6">
        <v>0.17199999999999999</v>
      </c>
      <c r="F126" s="58">
        <f t="shared" si="35"/>
        <v>84</v>
      </c>
      <c r="G126" s="47"/>
      <c r="H126" s="5"/>
      <c r="I126" s="7"/>
      <c r="J126" s="8">
        <f t="shared" si="33"/>
        <v>14.447999999999999</v>
      </c>
    </row>
    <row r="127" spans="1:10" ht="15.75" customHeight="1" x14ac:dyDescent="0.25">
      <c r="A127" s="201"/>
      <c r="B127" s="60">
        <f t="shared" si="34"/>
        <v>2</v>
      </c>
      <c r="C127" s="3" t="s">
        <v>38</v>
      </c>
      <c r="D127" s="41" t="s">
        <v>38</v>
      </c>
      <c r="E127" s="6">
        <v>0.04</v>
      </c>
      <c r="F127" s="58">
        <f t="shared" si="35"/>
        <v>84</v>
      </c>
      <c r="G127" s="47">
        <v>40</v>
      </c>
      <c r="H127" s="5">
        <f>G127*E127</f>
        <v>1.6</v>
      </c>
      <c r="I127" s="7">
        <f>J127*G127</f>
        <v>134.4</v>
      </c>
      <c r="J127" s="8">
        <f t="shared" si="33"/>
        <v>3.36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71"/>
      <c r="G128" s="71"/>
      <c r="H128" s="2">
        <f>SUM(H107:H127)</f>
        <v>61.000000000000014</v>
      </c>
      <c r="I128" s="2">
        <f t="shared" ref="I128:J128" si="39">SUM(I107:I127)</f>
        <v>5124.0000000000009</v>
      </c>
      <c r="J128" s="45">
        <f t="shared" si="39"/>
        <v>75.658345945945953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B129*31</f>
        <v>62</v>
      </c>
      <c r="G129" s="47">
        <v>38</v>
      </c>
      <c r="H129" s="5">
        <f t="shared" ref="H129:H137" si="40">G129*E129</f>
        <v>1.748</v>
      </c>
      <c r="I129" s="7">
        <f t="shared" ref="I129:I137" si="41">J129*G129</f>
        <v>108.37599999999999</v>
      </c>
      <c r="J129" s="8">
        <f>F129*E129</f>
        <v>2.8519999999999999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62</v>
      </c>
      <c r="G130" s="48">
        <v>125</v>
      </c>
      <c r="H130" s="5">
        <f t="shared" si="40"/>
        <v>2.5</v>
      </c>
      <c r="I130" s="7">
        <f t="shared" si="41"/>
        <v>155</v>
      </c>
      <c r="J130" s="8">
        <f t="shared" ref="J130:J151" si="42">F130*E130</f>
        <v>1.24</v>
      </c>
    </row>
    <row r="131" spans="1:10" ht="15.75" customHeight="1" x14ac:dyDescent="0.25">
      <c r="A131" s="201"/>
      <c r="B131" s="60">
        <f t="shared" ref="B131:B151" si="43">B130</f>
        <v>2</v>
      </c>
      <c r="C131" s="182"/>
      <c r="D131" s="37" t="s">
        <v>7</v>
      </c>
      <c r="E131" s="6">
        <v>3.0000000000000001E-3</v>
      </c>
      <c r="F131" s="58">
        <f t="shared" ref="F131:F151" si="44">F130</f>
        <v>62</v>
      </c>
      <c r="G131" s="49">
        <v>118</v>
      </c>
      <c r="H131" s="5">
        <f t="shared" si="40"/>
        <v>0.35399999999999998</v>
      </c>
      <c r="I131" s="7">
        <f t="shared" si="41"/>
        <v>21.948</v>
      </c>
      <c r="J131" s="8">
        <f t="shared" si="42"/>
        <v>0.186</v>
      </c>
    </row>
    <row r="132" spans="1:10" ht="15.75" customHeight="1" x14ac:dyDescent="0.25">
      <c r="A132" s="201"/>
      <c r="B132" s="60">
        <f t="shared" si="43"/>
        <v>2</v>
      </c>
      <c r="C132" s="182"/>
      <c r="D132" s="36" t="s">
        <v>9</v>
      </c>
      <c r="E132" s="6">
        <v>1.3000000000000001E-2</v>
      </c>
      <c r="F132" s="58">
        <f t="shared" si="44"/>
        <v>62</v>
      </c>
      <c r="G132" s="49">
        <v>35</v>
      </c>
      <c r="H132" s="5">
        <f t="shared" si="40"/>
        <v>0.45500000000000002</v>
      </c>
      <c r="I132" s="7">
        <f t="shared" si="41"/>
        <v>28.21</v>
      </c>
      <c r="J132" s="8">
        <f t="shared" si="42"/>
        <v>0.80600000000000005</v>
      </c>
    </row>
    <row r="133" spans="1:10" ht="15.75" customHeight="1" x14ac:dyDescent="0.25">
      <c r="A133" s="201"/>
      <c r="B133" s="60">
        <f t="shared" si="43"/>
        <v>2</v>
      </c>
      <c r="C133" s="183" t="s">
        <v>72</v>
      </c>
      <c r="D133" s="36" t="s">
        <v>8</v>
      </c>
      <c r="E133" s="6">
        <v>0.107</v>
      </c>
      <c r="F133" s="58">
        <f t="shared" si="44"/>
        <v>62</v>
      </c>
      <c r="G133" s="47">
        <v>40</v>
      </c>
      <c r="H133" s="5">
        <f t="shared" si="40"/>
        <v>4.28</v>
      </c>
      <c r="I133" s="42">
        <f t="shared" si="41"/>
        <v>265.35999999999996</v>
      </c>
      <c r="J133" s="28">
        <f t="shared" si="42"/>
        <v>6.6339999999999995</v>
      </c>
    </row>
    <row r="134" spans="1:10" ht="15.75" customHeight="1" x14ac:dyDescent="0.25">
      <c r="A134" s="201"/>
      <c r="B134" s="60">
        <f t="shared" si="43"/>
        <v>2</v>
      </c>
      <c r="C134" s="184"/>
      <c r="D134" s="36" t="s">
        <v>73</v>
      </c>
      <c r="E134" s="6">
        <v>5.0000000000000001E-3</v>
      </c>
      <c r="F134" s="58">
        <f t="shared" si="44"/>
        <v>62</v>
      </c>
      <c r="G134" s="47">
        <v>40</v>
      </c>
      <c r="H134" s="5">
        <f t="shared" si="40"/>
        <v>0.2</v>
      </c>
      <c r="I134" s="42">
        <f t="shared" si="41"/>
        <v>12.4</v>
      </c>
      <c r="J134" s="28">
        <f t="shared" si="42"/>
        <v>0.31</v>
      </c>
    </row>
    <row r="135" spans="1:10" ht="15.75" customHeight="1" x14ac:dyDescent="0.25">
      <c r="A135" s="201"/>
      <c r="B135" s="60">
        <f t="shared" si="43"/>
        <v>2</v>
      </c>
      <c r="C135" s="184"/>
      <c r="D135" s="36" t="s">
        <v>9</v>
      </c>
      <c r="E135" s="6">
        <v>1.3000000000000001E-2</v>
      </c>
      <c r="F135" s="58">
        <f t="shared" si="44"/>
        <v>62</v>
      </c>
      <c r="G135" s="47">
        <v>35</v>
      </c>
      <c r="H135" s="5">
        <f t="shared" si="40"/>
        <v>0.45500000000000002</v>
      </c>
      <c r="I135" s="42">
        <f t="shared" si="41"/>
        <v>28.21</v>
      </c>
      <c r="J135" s="28">
        <f t="shared" si="42"/>
        <v>0.80600000000000005</v>
      </c>
    </row>
    <row r="136" spans="1:10" ht="15.75" customHeight="1" x14ac:dyDescent="0.25">
      <c r="A136" s="201"/>
      <c r="B136" s="60">
        <f t="shared" si="43"/>
        <v>2</v>
      </c>
      <c r="C136" s="184"/>
      <c r="D136" s="37" t="s">
        <v>11</v>
      </c>
      <c r="E136" s="6">
        <v>6.0000000000000001E-3</v>
      </c>
      <c r="F136" s="58">
        <f t="shared" si="44"/>
        <v>62</v>
      </c>
      <c r="G136" s="47">
        <v>25</v>
      </c>
      <c r="H136" s="5">
        <f t="shared" si="40"/>
        <v>0.15</v>
      </c>
      <c r="I136" s="42">
        <f t="shared" si="41"/>
        <v>9.3000000000000007</v>
      </c>
      <c r="J136" s="28">
        <f t="shared" si="42"/>
        <v>0.372</v>
      </c>
    </row>
    <row r="137" spans="1:10" ht="15.75" customHeight="1" x14ac:dyDescent="0.25">
      <c r="A137" s="201"/>
      <c r="B137" s="60">
        <f t="shared" si="43"/>
        <v>2</v>
      </c>
      <c r="C137" s="184"/>
      <c r="D137" s="37" t="s">
        <v>7</v>
      </c>
      <c r="E137" s="6">
        <v>5.0000000000000001E-3</v>
      </c>
      <c r="F137" s="58">
        <f t="shared" si="44"/>
        <v>62</v>
      </c>
      <c r="G137" s="47">
        <v>118</v>
      </c>
      <c r="H137" s="5">
        <f t="shared" si="40"/>
        <v>0.59</v>
      </c>
      <c r="I137" s="42">
        <f t="shared" si="41"/>
        <v>36.58</v>
      </c>
      <c r="J137" s="28">
        <f t="shared" si="42"/>
        <v>0.31</v>
      </c>
    </row>
    <row r="138" spans="1:10" ht="15.75" customHeight="1" x14ac:dyDescent="0.25">
      <c r="A138" s="201"/>
      <c r="B138" s="60">
        <f t="shared" si="43"/>
        <v>2</v>
      </c>
      <c r="C138" s="185"/>
      <c r="D138" s="37" t="s">
        <v>79</v>
      </c>
      <c r="E138" s="6">
        <v>0.188</v>
      </c>
      <c r="F138" s="58">
        <f t="shared" si="44"/>
        <v>62</v>
      </c>
      <c r="G138" s="47"/>
      <c r="H138" s="5"/>
      <c r="I138" s="42"/>
      <c r="J138" s="28">
        <f t="shared" si="42"/>
        <v>11.656000000000001</v>
      </c>
    </row>
    <row r="139" spans="1:10" ht="15.75" customHeight="1" x14ac:dyDescent="0.25">
      <c r="A139" s="201"/>
      <c r="B139" s="60">
        <f t="shared" si="43"/>
        <v>2</v>
      </c>
      <c r="C139" s="205" t="s">
        <v>71</v>
      </c>
      <c r="D139" s="36" t="s">
        <v>81</v>
      </c>
      <c r="E139" s="6">
        <f>H139/G139</f>
        <v>8.2729729729729695E-2</v>
      </c>
      <c r="F139" s="58">
        <f t="shared" si="44"/>
        <v>62</v>
      </c>
      <c r="G139" s="47">
        <v>370</v>
      </c>
      <c r="H139" s="5">
        <f>61-H129-H130-H131-H132-H133-H134-H135-H136-H137-H138-H140-H141-H142-H143-H144-H145-H146-H147-H148-H149-H150-H151</f>
        <v>30.609999999999985</v>
      </c>
      <c r="I139" s="42">
        <f t="shared" ref="I139:I149" si="45">J139*G139</f>
        <v>1897.8199999999993</v>
      </c>
      <c r="J139" s="28">
        <f t="shared" si="42"/>
        <v>5.1292432432432413</v>
      </c>
    </row>
    <row r="140" spans="1:10" ht="15.75" customHeight="1" x14ac:dyDescent="0.25">
      <c r="A140" s="201"/>
      <c r="B140" s="60">
        <f t="shared" si="43"/>
        <v>2</v>
      </c>
      <c r="C140" s="206"/>
      <c r="D140" s="37" t="s">
        <v>7</v>
      </c>
      <c r="E140" s="6">
        <v>5.0000000000000001E-3</v>
      </c>
      <c r="F140" s="58">
        <f t="shared" si="44"/>
        <v>62</v>
      </c>
      <c r="G140" s="47">
        <v>118</v>
      </c>
      <c r="H140" s="5">
        <f t="shared" ref="H140:H149" si="46">G140*E140</f>
        <v>0.59</v>
      </c>
      <c r="I140" s="42">
        <f t="shared" si="45"/>
        <v>36.58</v>
      </c>
      <c r="J140" s="28">
        <f t="shared" si="42"/>
        <v>0.31</v>
      </c>
    </row>
    <row r="141" spans="1:10" ht="15.75" customHeight="1" x14ac:dyDescent="0.25">
      <c r="A141" s="201"/>
      <c r="B141" s="60">
        <f t="shared" si="43"/>
        <v>2</v>
      </c>
      <c r="C141" s="206"/>
      <c r="D141" s="37" t="s">
        <v>32</v>
      </c>
      <c r="E141" s="6">
        <v>1.2E-2</v>
      </c>
      <c r="F141" s="58">
        <f t="shared" si="44"/>
        <v>62</v>
      </c>
      <c r="G141" s="49">
        <v>150</v>
      </c>
      <c r="H141" s="5">
        <f t="shared" si="46"/>
        <v>1.8</v>
      </c>
      <c r="I141" s="42">
        <f t="shared" si="45"/>
        <v>111.6</v>
      </c>
      <c r="J141" s="28">
        <f t="shared" si="42"/>
        <v>0.74399999999999999</v>
      </c>
    </row>
    <row r="142" spans="1:10" ht="15.75" customHeight="1" x14ac:dyDescent="0.25">
      <c r="A142" s="201"/>
      <c r="B142" s="60">
        <f t="shared" si="43"/>
        <v>2</v>
      </c>
      <c r="C142" s="206"/>
      <c r="D142" s="37" t="s">
        <v>11</v>
      </c>
      <c r="E142" s="6">
        <v>1.7999999999999999E-2</v>
      </c>
      <c r="F142" s="58">
        <f t="shared" si="44"/>
        <v>62</v>
      </c>
      <c r="G142" s="47">
        <v>25</v>
      </c>
      <c r="H142" s="5">
        <f t="shared" si="46"/>
        <v>0.44999999999999996</v>
      </c>
      <c r="I142" s="42">
        <f t="shared" si="45"/>
        <v>27.9</v>
      </c>
      <c r="J142" s="28">
        <f t="shared" si="42"/>
        <v>1.1159999999999999</v>
      </c>
    </row>
    <row r="143" spans="1:10" ht="15.75" customHeight="1" x14ac:dyDescent="0.25">
      <c r="A143" s="201"/>
      <c r="B143" s="60">
        <f t="shared" si="43"/>
        <v>2</v>
      </c>
      <c r="C143" s="207"/>
      <c r="D143" s="36" t="s">
        <v>16</v>
      </c>
      <c r="E143" s="6">
        <v>4.0000000000000001E-3</v>
      </c>
      <c r="F143" s="58">
        <f t="shared" si="44"/>
        <v>62</v>
      </c>
      <c r="G143" s="47">
        <v>47</v>
      </c>
      <c r="H143" s="5">
        <f t="shared" si="46"/>
        <v>0.188</v>
      </c>
      <c r="I143" s="42">
        <f t="shared" si="45"/>
        <v>11.656000000000001</v>
      </c>
      <c r="J143" s="28">
        <f t="shared" si="42"/>
        <v>0.248</v>
      </c>
    </row>
    <row r="144" spans="1:10" ht="15.75" customHeight="1" x14ac:dyDescent="0.25">
      <c r="A144" s="201"/>
      <c r="B144" s="60">
        <f t="shared" si="43"/>
        <v>2</v>
      </c>
      <c r="C144" s="192" t="s">
        <v>37</v>
      </c>
      <c r="D144" s="36" t="s">
        <v>8</v>
      </c>
      <c r="E144" s="6">
        <v>0.17100000000000001</v>
      </c>
      <c r="F144" s="58">
        <f t="shared" si="44"/>
        <v>62</v>
      </c>
      <c r="G144" s="47">
        <v>40</v>
      </c>
      <c r="H144" s="5">
        <f t="shared" si="46"/>
        <v>6.8400000000000007</v>
      </c>
      <c r="I144" s="7">
        <f t="shared" si="45"/>
        <v>424.08000000000004</v>
      </c>
      <c r="J144" s="8">
        <f t="shared" si="42"/>
        <v>10.602</v>
      </c>
    </row>
    <row r="145" spans="1:45" ht="15.75" customHeight="1" x14ac:dyDescent="0.25">
      <c r="A145" s="201"/>
      <c r="B145" s="60">
        <f t="shared" si="43"/>
        <v>2</v>
      </c>
      <c r="C145" s="193"/>
      <c r="D145" s="36" t="s">
        <v>27</v>
      </c>
      <c r="E145" s="6">
        <v>5.0000000000000001E-3</v>
      </c>
      <c r="F145" s="58">
        <f t="shared" si="44"/>
        <v>62</v>
      </c>
      <c r="G145" s="47">
        <v>600</v>
      </c>
      <c r="H145" s="5">
        <f t="shared" si="46"/>
        <v>3</v>
      </c>
      <c r="I145" s="7">
        <f t="shared" si="45"/>
        <v>186</v>
      </c>
      <c r="J145" s="8">
        <f t="shared" si="42"/>
        <v>0.31</v>
      </c>
    </row>
    <row r="146" spans="1:45" ht="15.75" customHeight="1" x14ac:dyDescent="0.25">
      <c r="A146" s="201"/>
      <c r="B146" s="60">
        <f t="shared" si="43"/>
        <v>2</v>
      </c>
      <c r="C146" s="194"/>
      <c r="D146" s="36" t="s">
        <v>69</v>
      </c>
      <c r="E146" s="6">
        <v>2.4E-2</v>
      </c>
      <c r="F146" s="58">
        <f t="shared" si="44"/>
        <v>62</v>
      </c>
      <c r="G146" s="47">
        <v>80</v>
      </c>
      <c r="H146" s="5">
        <f t="shared" si="46"/>
        <v>1.92</v>
      </c>
      <c r="I146" s="7">
        <f t="shared" si="45"/>
        <v>119.03999999999999</v>
      </c>
      <c r="J146" s="8">
        <f t="shared" si="42"/>
        <v>1.488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3"/>
        <v>2</v>
      </c>
      <c r="C147" s="183" t="s">
        <v>39</v>
      </c>
      <c r="D147" s="36" t="s">
        <v>76</v>
      </c>
      <c r="E147" s="44">
        <v>0.02</v>
      </c>
      <c r="F147" s="58">
        <f t="shared" si="44"/>
        <v>62</v>
      </c>
      <c r="G147" s="47">
        <v>110</v>
      </c>
      <c r="H147" s="5">
        <f t="shared" si="46"/>
        <v>2.2000000000000002</v>
      </c>
      <c r="I147" s="7">
        <f t="shared" si="45"/>
        <v>136.4</v>
      </c>
      <c r="J147" s="8">
        <f t="shared" si="42"/>
        <v>1.24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3"/>
        <v>2</v>
      </c>
      <c r="C148" s="184"/>
      <c r="D148" s="36" t="s">
        <v>12</v>
      </c>
      <c r="E148" s="44">
        <v>0.02</v>
      </c>
      <c r="F148" s="58">
        <f t="shared" si="44"/>
        <v>62</v>
      </c>
      <c r="G148" s="47">
        <v>50</v>
      </c>
      <c r="H148" s="5">
        <f t="shared" si="46"/>
        <v>1</v>
      </c>
      <c r="I148" s="7">
        <f t="shared" si="45"/>
        <v>62</v>
      </c>
      <c r="J148" s="8">
        <f t="shared" si="42"/>
        <v>1.24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3"/>
        <v>2</v>
      </c>
      <c r="C149" s="184"/>
      <c r="D149" s="36" t="s">
        <v>13</v>
      </c>
      <c r="E149" s="19">
        <v>2.0000000000000001E-4</v>
      </c>
      <c r="F149" s="58">
        <f t="shared" si="44"/>
        <v>62</v>
      </c>
      <c r="G149" s="47">
        <v>350</v>
      </c>
      <c r="H149" s="5">
        <f t="shared" si="46"/>
        <v>7.0000000000000007E-2</v>
      </c>
      <c r="I149" s="7">
        <f t="shared" si="45"/>
        <v>4.3400000000000007</v>
      </c>
      <c r="J149" s="8">
        <f t="shared" si="42"/>
        <v>1.2400000000000001E-2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3"/>
        <v>2</v>
      </c>
      <c r="C150" s="185"/>
      <c r="D150" s="36" t="s">
        <v>79</v>
      </c>
      <c r="E150" s="44">
        <v>0.2</v>
      </c>
      <c r="F150" s="58">
        <f t="shared" si="44"/>
        <v>62</v>
      </c>
      <c r="G150" s="47"/>
      <c r="H150" s="5"/>
      <c r="I150" s="7"/>
      <c r="J150" s="8">
        <f t="shared" si="42"/>
        <v>12.4</v>
      </c>
      <c r="L150" s="17"/>
    </row>
    <row r="151" spans="1:45" ht="15.75" customHeight="1" x14ac:dyDescent="0.25">
      <c r="A151" s="201"/>
      <c r="B151" s="60">
        <f t="shared" si="43"/>
        <v>2</v>
      </c>
      <c r="C151" s="3" t="s">
        <v>38</v>
      </c>
      <c r="D151" s="41" t="s">
        <v>38</v>
      </c>
      <c r="E151" s="6">
        <v>0.04</v>
      </c>
      <c r="F151" s="58">
        <f t="shared" si="44"/>
        <v>62</v>
      </c>
      <c r="G151" s="47">
        <v>40</v>
      </c>
      <c r="H151" s="5">
        <f>G151*E151</f>
        <v>1.6</v>
      </c>
      <c r="I151" s="42">
        <f>J151*G151</f>
        <v>99.2</v>
      </c>
      <c r="J151" s="28">
        <f t="shared" si="42"/>
        <v>2.48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71"/>
      <c r="G152" s="71"/>
      <c r="H152" s="2">
        <f>SUM(H129:H151)</f>
        <v>61</v>
      </c>
      <c r="I152" s="2">
        <f t="shared" ref="I152:J152" si="47">SUM(I129:I151)</f>
        <v>3781.9999999999991</v>
      </c>
      <c r="J152" s="45">
        <f t="shared" si="47"/>
        <v>62.491643243243246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customHeight="1" x14ac:dyDescent="0.25">
      <c r="E154" s="27"/>
    </row>
    <row r="155" spans="1:45" customFormat="1" ht="15.75" customHeight="1" x14ac:dyDescent="0.25">
      <c r="E155" s="27"/>
    </row>
    <row r="156" spans="1:45" customFormat="1" ht="15.75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B159*42</f>
        <v>84</v>
      </c>
      <c r="G159" s="47">
        <v>38</v>
      </c>
      <c r="H159" s="70">
        <f t="shared" ref="H159:H165" si="48">G159*E159</f>
        <v>0.95000000000000007</v>
      </c>
      <c r="I159" s="7">
        <f t="shared" ref="I159:I169" si="49">J159*G159</f>
        <v>79.8</v>
      </c>
      <c r="J159" s="8">
        <f>F159*E159</f>
        <v>2.1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84</v>
      </c>
      <c r="G160" s="47">
        <v>118</v>
      </c>
      <c r="H160" s="70">
        <f t="shared" si="48"/>
        <v>0.70799999999999996</v>
      </c>
      <c r="I160" s="7">
        <f t="shared" si="49"/>
        <v>59.472000000000001</v>
      </c>
      <c r="J160" s="8">
        <f t="shared" ref="J160:J177" si="50">F160*E160</f>
        <v>0.504</v>
      </c>
      <c r="L160" s="17"/>
    </row>
    <row r="161" spans="1:18" ht="15.75" customHeight="1" x14ac:dyDescent="0.25">
      <c r="A161" s="203"/>
      <c r="B161" s="57">
        <f t="shared" ref="B161:B177" si="51">B160</f>
        <v>2</v>
      </c>
      <c r="C161" s="193"/>
      <c r="D161" s="36" t="s">
        <v>8</v>
      </c>
      <c r="E161" s="44">
        <v>3.4000000000000002E-2</v>
      </c>
      <c r="F161" s="58">
        <f t="shared" ref="F161:F177" si="52">F160</f>
        <v>84</v>
      </c>
      <c r="G161" s="47">
        <v>40</v>
      </c>
      <c r="H161" s="70">
        <f t="shared" si="48"/>
        <v>1.36</v>
      </c>
      <c r="I161" s="7">
        <f t="shared" si="49"/>
        <v>114.24000000000001</v>
      </c>
      <c r="J161" s="8">
        <f t="shared" si="50"/>
        <v>2.8560000000000003</v>
      </c>
      <c r="L161" s="17"/>
    </row>
    <row r="162" spans="1:18" ht="15.75" customHeight="1" x14ac:dyDescent="0.25">
      <c r="A162" s="203"/>
      <c r="B162" s="57">
        <f t="shared" si="51"/>
        <v>2</v>
      </c>
      <c r="C162" s="193"/>
      <c r="D162" s="36" t="s">
        <v>10</v>
      </c>
      <c r="E162" s="44">
        <v>2.5000000000000001E-2</v>
      </c>
      <c r="F162" s="58">
        <f t="shared" si="52"/>
        <v>84</v>
      </c>
      <c r="G162" s="47">
        <v>65</v>
      </c>
      <c r="H162" s="70">
        <f t="shared" si="48"/>
        <v>1.625</v>
      </c>
      <c r="I162" s="7">
        <f t="shared" si="49"/>
        <v>136.5</v>
      </c>
      <c r="J162" s="8">
        <f t="shared" si="50"/>
        <v>2.1</v>
      </c>
      <c r="L162" s="17"/>
    </row>
    <row r="163" spans="1:18" ht="15.75" customHeight="1" x14ac:dyDescent="0.25">
      <c r="A163" s="203"/>
      <c r="B163" s="57">
        <f t="shared" si="51"/>
        <v>2</v>
      </c>
      <c r="C163" s="193"/>
      <c r="D163" s="36" t="s">
        <v>9</v>
      </c>
      <c r="E163" s="44">
        <v>1.7999999999999999E-2</v>
      </c>
      <c r="F163" s="58">
        <f t="shared" si="52"/>
        <v>84</v>
      </c>
      <c r="G163" s="47">
        <v>35</v>
      </c>
      <c r="H163" s="70">
        <f t="shared" si="48"/>
        <v>0.63</v>
      </c>
      <c r="I163" s="7">
        <f t="shared" si="49"/>
        <v>52.919999999999995</v>
      </c>
      <c r="J163" s="8">
        <f t="shared" si="50"/>
        <v>1.5119999999999998</v>
      </c>
      <c r="L163" s="17"/>
    </row>
    <row r="164" spans="1:18" ht="15.75" customHeight="1" x14ac:dyDescent="0.25">
      <c r="A164" s="203"/>
      <c r="B164" s="57">
        <f t="shared" si="51"/>
        <v>2</v>
      </c>
      <c r="C164" s="194"/>
      <c r="D164" s="36" t="s">
        <v>11</v>
      </c>
      <c r="E164" s="44">
        <v>1.7999999999999999E-2</v>
      </c>
      <c r="F164" s="58">
        <f t="shared" si="52"/>
        <v>84</v>
      </c>
      <c r="G164" s="47">
        <v>25</v>
      </c>
      <c r="H164" s="70">
        <f t="shared" si="48"/>
        <v>0.44999999999999996</v>
      </c>
      <c r="I164" s="7">
        <f t="shared" si="49"/>
        <v>37.799999999999997</v>
      </c>
      <c r="J164" s="8">
        <f t="shared" si="50"/>
        <v>1.5119999999999998</v>
      </c>
      <c r="L164" s="17"/>
    </row>
    <row r="165" spans="1:18" ht="15.75" customHeight="1" x14ac:dyDescent="0.25">
      <c r="A165" s="203"/>
      <c r="B165" s="57">
        <f t="shared" si="51"/>
        <v>2</v>
      </c>
      <c r="C165" s="183" t="s">
        <v>58</v>
      </c>
      <c r="D165" s="36" t="s">
        <v>8</v>
      </c>
      <c r="E165" s="44">
        <v>0.1</v>
      </c>
      <c r="F165" s="58">
        <f t="shared" si="52"/>
        <v>84</v>
      </c>
      <c r="G165" s="47">
        <v>40</v>
      </c>
      <c r="H165" s="70">
        <f t="shared" si="48"/>
        <v>4</v>
      </c>
      <c r="I165" s="7">
        <f t="shared" si="49"/>
        <v>336</v>
      </c>
      <c r="J165" s="8">
        <f t="shared" si="50"/>
        <v>8.4</v>
      </c>
      <c r="L165" s="17"/>
    </row>
    <row r="166" spans="1:18" ht="15.75" customHeight="1" x14ac:dyDescent="0.25">
      <c r="A166" s="203"/>
      <c r="B166" s="57">
        <f t="shared" si="51"/>
        <v>2</v>
      </c>
      <c r="C166" s="184"/>
      <c r="D166" s="37" t="s">
        <v>56</v>
      </c>
      <c r="E166" s="6">
        <v>0.01</v>
      </c>
      <c r="F166" s="58">
        <f t="shared" si="52"/>
        <v>84</v>
      </c>
      <c r="G166" s="48">
        <v>45</v>
      </c>
      <c r="H166" s="70">
        <f>E166*G166</f>
        <v>0.45</v>
      </c>
      <c r="I166" s="7">
        <f t="shared" si="49"/>
        <v>37.799999999999997</v>
      </c>
      <c r="J166" s="6">
        <f t="shared" si="50"/>
        <v>0.84</v>
      </c>
      <c r="L166" s="17"/>
    </row>
    <row r="167" spans="1:18" ht="15.75" customHeight="1" x14ac:dyDescent="0.25">
      <c r="A167" s="203"/>
      <c r="B167" s="57">
        <f t="shared" si="51"/>
        <v>2</v>
      </c>
      <c r="C167" s="184"/>
      <c r="D167" s="37" t="s">
        <v>9</v>
      </c>
      <c r="E167" s="6">
        <v>1.2999999999999999E-2</v>
      </c>
      <c r="F167" s="58">
        <f t="shared" si="52"/>
        <v>84</v>
      </c>
      <c r="G167" s="48">
        <v>35</v>
      </c>
      <c r="H167" s="70">
        <f>E167*G167</f>
        <v>0.45499999999999996</v>
      </c>
      <c r="I167" s="7">
        <f t="shared" si="49"/>
        <v>38.219999999999992</v>
      </c>
      <c r="J167" s="6">
        <f t="shared" si="50"/>
        <v>1.0919999999999999</v>
      </c>
      <c r="L167" s="17"/>
    </row>
    <row r="168" spans="1:18" ht="15.75" customHeight="1" x14ac:dyDescent="0.25">
      <c r="A168" s="203"/>
      <c r="B168" s="57">
        <f t="shared" si="51"/>
        <v>2</v>
      </c>
      <c r="C168" s="184"/>
      <c r="D168" s="37" t="s">
        <v>11</v>
      </c>
      <c r="E168" s="6">
        <v>1.2E-2</v>
      </c>
      <c r="F168" s="58">
        <f t="shared" si="52"/>
        <v>84</v>
      </c>
      <c r="G168" s="48">
        <v>25</v>
      </c>
      <c r="H168" s="70">
        <f>E168*G168</f>
        <v>0.3</v>
      </c>
      <c r="I168" s="7">
        <f t="shared" si="49"/>
        <v>25.2</v>
      </c>
      <c r="J168" s="6">
        <f t="shared" si="50"/>
        <v>1.008</v>
      </c>
      <c r="L168" s="17"/>
    </row>
    <row r="169" spans="1:18" ht="15.75" customHeight="1" x14ac:dyDescent="0.25">
      <c r="A169" s="203"/>
      <c r="B169" s="57">
        <f t="shared" si="51"/>
        <v>2</v>
      </c>
      <c r="C169" s="184"/>
      <c r="D169" s="37" t="s">
        <v>7</v>
      </c>
      <c r="E169" s="6">
        <v>3.0000000000000001E-3</v>
      </c>
      <c r="F169" s="58">
        <f t="shared" si="52"/>
        <v>84</v>
      </c>
      <c r="G169" s="48">
        <v>118</v>
      </c>
      <c r="H169" s="70">
        <f>E169*G169</f>
        <v>0.35399999999999998</v>
      </c>
      <c r="I169" s="7">
        <f t="shared" si="49"/>
        <v>29.736000000000001</v>
      </c>
      <c r="J169" s="6">
        <f t="shared" si="50"/>
        <v>0.252</v>
      </c>
      <c r="L169" s="17"/>
    </row>
    <row r="170" spans="1:18" ht="15.75" customHeight="1" x14ac:dyDescent="0.25">
      <c r="A170" s="203"/>
      <c r="B170" s="57">
        <f t="shared" si="51"/>
        <v>2</v>
      </c>
      <c r="C170" s="185"/>
      <c r="D170" s="37" t="s">
        <v>79</v>
      </c>
      <c r="E170" s="6">
        <v>0.188</v>
      </c>
      <c r="F170" s="58">
        <f t="shared" si="52"/>
        <v>84</v>
      </c>
      <c r="G170" s="48"/>
      <c r="H170" s="70"/>
      <c r="I170" s="7"/>
      <c r="J170" s="6">
        <f t="shared" si="50"/>
        <v>15.792</v>
      </c>
      <c r="L170" s="17"/>
    </row>
    <row r="171" spans="1:18" ht="15.75" customHeight="1" x14ac:dyDescent="0.25">
      <c r="A171" s="203"/>
      <c r="B171" s="57">
        <f t="shared" si="51"/>
        <v>2</v>
      </c>
      <c r="C171" s="186" t="s">
        <v>33</v>
      </c>
      <c r="D171" s="36" t="s">
        <v>61</v>
      </c>
      <c r="E171" s="6">
        <f>H171/G171</f>
        <v>8.9099999999999943E-2</v>
      </c>
      <c r="F171" s="58">
        <f t="shared" si="52"/>
        <v>84</v>
      </c>
      <c r="G171" s="47">
        <v>180</v>
      </c>
      <c r="H171" s="70">
        <f>61-H159-H160-H161-H162-H163-H164-H165-H166-H167-H168-H169-H170-H172-H173-H174-H175-H176-H177</f>
        <v>16.03799999999999</v>
      </c>
      <c r="I171" s="7">
        <f t="shared" ref="I171:I177" si="53">J171*G171</f>
        <v>1347.1919999999991</v>
      </c>
      <c r="J171" s="6">
        <f t="shared" si="50"/>
        <v>7.4843999999999955</v>
      </c>
      <c r="L171"/>
      <c r="M171"/>
      <c r="N171"/>
      <c r="O171"/>
      <c r="P171"/>
      <c r="Q171"/>
      <c r="R171"/>
    </row>
    <row r="172" spans="1:18" ht="15.75" customHeight="1" x14ac:dyDescent="0.25">
      <c r="A172" s="203"/>
      <c r="B172" s="57">
        <f t="shared" si="51"/>
        <v>2</v>
      </c>
      <c r="C172" s="188"/>
      <c r="D172" s="36" t="s">
        <v>27</v>
      </c>
      <c r="E172" s="6">
        <v>1.2E-2</v>
      </c>
      <c r="F172" s="58">
        <f t="shared" si="52"/>
        <v>84</v>
      </c>
      <c r="G172" s="47">
        <v>600</v>
      </c>
      <c r="H172" s="70">
        <f>G172*E172</f>
        <v>7.2</v>
      </c>
      <c r="I172" s="7">
        <f t="shared" si="53"/>
        <v>604.79999999999995</v>
      </c>
      <c r="J172" s="6">
        <f t="shared" si="50"/>
        <v>1.008</v>
      </c>
      <c r="L172"/>
      <c r="M172"/>
      <c r="N172"/>
      <c r="O172"/>
      <c r="P172"/>
      <c r="Q172"/>
      <c r="R172"/>
    </row>
    <row r="173" spans="1:18" ht="15.75" customHeight="1" x14ac:dyDescent="0.25">
      <c r="A173" s="203"/>
      <c r="B173" s="57">
        <f t="shared" si="51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2"/>
        <v>84</v>
      </c>
      <c r="G173" s="48">
        <v>80</v>
      </c>
      <c r="H173" s="70">
        <f>E173*G173</f>
        <v>4.88</v>
      </c>
      <c r="I173" s="7">
        <f t="shared" si="53"/>
        <v>409.91999999999996</v>
      </c>
      <c r="J173" s="6">
        <f t="shared" si="50"/>
        <v>5.1239999999999997</v>
      </c>
      <c r="L173"/>
      <c r="M173"/>
      <c r="N173"/>
      <c r="O173"/>
      <c r="P173"/>
      <c r="Q173"/>
      <c r="R173"/>
    </row>
    <row r="174" spans="1:18" ht="15.75" customHeight="1" x14ac:dyDescent="0.25">
      <c r="A174" s="203"/>
      <c r="B174" s="57">
        <f t="shared" si="51"/>
        <v>2</v>
      </c>
      <c r="C174" s="204"/>
      <c r="D174" s="37" t="s">
        <v>27</v>
      </c>
      <c r="E174" s="6">
        <v>6.0000000000000001E-3</v>
      </c>
      <c r="F174" s="58">
        <f t="shared" si="52"/>
        <v>84</v>
      </c>
      <c r="G174" s="48">
        <v>600</v>
      </c>
      <c r="H174" s="70">
        <f>E174*G174</f>
        <v>3.6</v>
      </c>
      <c r="I174" s="7">
        <f t="shared" si="53"/>
        <v>302.39999999999998</v>
      </c>
      <c r="J174" s="6">
        <f t="shared" si="50"/>
        <v>0.504</v>
      </c>
      <c r="L174"/>
      <c r="M174"/>
      <c r="N174"/>
      <c r="O174"/>
      <c r="P174"/>
      <c r="Q174"/>
      <c r="R174"/>
    </row>
    <row r="175" spans="1:18" ht="15" customHeight="1" x14ac:dyDescent="0.25">
      <c r="A175" s="203"/>
      <c r="B175" s="57">
        <f t="shared" si="51"/>
        <v>2</v>
      </c>
      <c r="C175" s="73" t="s">
        <v>65</v>
      </c>
      <c r="D175" s="38" t="s">
        <v>107</v>
      </c>
      <c r="E175" s="44">
        <v>0.2</v>
      </c>
      <c r="F175" s="58">
        <f t="shared" si="52"/>
        <v>84</v>
      </c>
      <c r="G175" s="47">
        <v>60</v>
      </c>
      <c r="H175" s="70">
        <f>G175*E175</f>
        <v>12</v>
      </c>
      <c r="I175" s="7">
        <f t="shared" si="53"/>
        <v>1008</v>
      </c>
      <c r="J175" s="8">
        <f t="shared" si="50"/>
        <v>16.8</v>
      </c>
      <c r="L175"/>
      <c r="M175"/>
      <c r="N175"/>
      <c r="O175"/>
      <c r="P175"/>
      <c r="Q175"/>
      <c r="R175"/>
    </row>
    <row r="176" spans="1:18" ht="15.75" customHeight="1" x14ac:dyDescent="0.25">
      <c r="A176" s="203"/>
      <c r="B176" s="57">
        <f t="shared" si="51"/>
        <v>2</v>
      </c>
      <c r="C176" s="3" t="s">
        <v>38</v>
      </c>
      <c r="D176" s="41" t="s">
        <v>38</v>
      </c>
      <c r="E176" s="8">
        <v>0.04</v>
      </c>
      <c r="F176" s="58">
        <f t="shared" si="52"/>
        <v>84</v>
      </c>
      <c r="G176" s="47">
        <v>40</v>
      </c>
      <c r="H176" s="70">
        <f>G176*E176</f>
        <v>1.6</v>
      </c>
      <c r="I176" s="7">
        <f t="shared" si="53"/>
        <v>134.4</v>
      </c>
      <c r="J176" s="8">
        <f t="shared" si="50"/>
        <v>3.36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1"/>
        <v>2</v>
      </c>
      <c r="C177" s="72" t="s">
        <v>22</v>
      </c>
      <c r="D177" s="39" t="s">
        <v>22</v>
      </c>
      <c r="E177" s="6">
        <v>0.05</v>
      </c>
      <c r="F177" s="58">
        <f t="shared" si="52"/>
        <v>84</v>
      </c>
      <c r="G177" s="48">
        <v>88</v>
      </c>
      <c r="H177" s="70">
        <f>G177*E177</f>
        <v>4.4000000000000004</v>
      </c>
      <c r="I177" s="7">
        <f t="shared" si="53"/>
        <v>369.6</v>
      </c>
      <c r="J177" s="6">
        <f t="shared" si="50"/>
        <v>4.2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71"/>
      <c r="G178" s="71"/>
      <c r="H178" s="2">
        <f>SUM(H159:H177)</f>
        <v>60.999999999999993</v>
      </c>
      <c r="I178" s="2">
        <f t="shared" ref="I178:J178" si="54">SUM(I159:I177)</f>
        <v>5124</v>
      </c>
      <c r="J178" s="45">
        <f t="shared" si="54"/>
        <v>76.448399999999992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B179*42</f>
        <v>84</v>
      </c>
      <c r="G179" s="49">
        <v>38</v>
      </c>
      <c r="H179" s="5">
        <f t="shared" ref="H179:H188" si="55">G179*E179</f>
        <v>2.2799999999999998</v>
      </c>
      <c r="I179" s="7">
        <f t="shared" ref="I179:I188" si="56">J179*G179</f>
        <v>191.52</v>
      </c>
      <c r="J179" s="8">
        <f>F179*E179</f>
        <v>5.04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84</v>
      </c>
      <c r="G180" s="49">
        <v>35</v>
      </c>
      <c r="H180" s="5">
        <f t="shared" si="55"/>
        <v>0.28000000000000003</v>
      </c>
      <c r="I180" s="7">
        <f t="shared" si="56"/>
        <v>23.520000000000003</v>
      </c>
      <c r="J180" s="8">
        <f t="shared" ref="J180:J201" si="57">F180*E180</f>
        <v>0.67200000000000004</v>
      </c>
    </row>
    <row r="181" spans="1:45" ht="15.75" customHeight="1" x14ac:dyDescent="0.25">
      <c r="A181" s="181"/>
      <c r="B181" s="60">
        <f t="shared" ref="B181:B201" si="58">B180</f>
        <v>2</v>
      </c>
      <c r="C181" s="182"/>
      <c r="D181" s="37" t="s">
        <v>13</v>
      </c>
      <c r="E181" s="40">
        <v>2.0000000000000001E-4</v>
      </c>
      <c r="F181" s="58">
        <f t="shared" ref="F181:F201" si="59">F180</f>
        <v>84</v>
      </c>
      <c r="G181" s="49">
        <v>350</v>
      </c>
      <c r="H181" s="5">
        <f t="shared" si="55"/>
        <v>7.0000000000000007E-2</v>
      </c>
      <c r="I181" s="7">
        <f t="shared" si="56"/>
        <v>5.8800000000000008</v>
      </c>
      <c r="J181" s="8">
        <f t="shared" si="57"/>
        <v>1.6800000000000002E-2</v>
      </c>
    </row>
    <row r="182" spans="1:45" ht="15.75" customHeight="1" x14ac:dyDescent="0.25">
      <c r="A182" s="181"/>
      <c r="B182" s="60">
        <f t="shared" si="58"/>
        <v>2</v>
      </c>
      <c r="C182" s="182"/>
      <c r="D182" s="36" t="s">
        <v>12</v>
      </c>
      <c r="E182" s="6">
        <v>3.0000000000000001E-3</v>
      </c>
      <c r="F182" s="58">
        <f t="shared" si="59"/>
        <v>84</v>
      </c>
      <c r="G182" s="49">
        <v>50</v>
      </c>
      <c r="H182" s="5">
        <f t="shared" si="55"/>
        <v>0.15</v>
      </c>
      <c r="I182" s="7">
        <f t="shared" si="56"/>
        <v>12.6</v>
      </c>
      <c r="J182" s="8">
        <f t="shared" si="57"/>
        <v>0.252</v>
      </c>
    </row>
    <row r="183" spans="1:45" ht="15.75" customHeight="1" x14ac:dyDescent="0.25">
      <c r="A183" s="181"/>
      <c r="B183" s="60">
        <f t="shared" si="58"/>
        <v>2</v>
      </c>
      <c r="C183" s="182"/>
      <c r="D183" s="37" t="s">
        <v>7</v>
      </c>
      <c r="E183" s="6">
        <v>3.0000000000000001E-3</v>
      </c>
      <c r="F183" s="58">
        <f t="shared" si="59"/>
        <v>84</v>
      </c>
      <c r="G183" s="47">
        <v>118</v>
      </c>
      <c r="H183" s="5">
        <f t="shared" si="55"/>
        <v>0.35399999999999998</v>
      </c>
      <c r="I183" s="7">
        <f t="shared" si="56"/>
        <v>29.736000000000001</v>
      </c>
      <c r="J183" s="8">
        <f t="shared" si="57"/>
        <v>0.252</v>
      </c>
    </row>
    <row r="184" spans="1:45" ht="15.75" customHeight="1" x14ac:dyDescent="0.25">
      <c r="A184" s="181"/>
      <c r="B184" s="60">
        <f t="shared" si="58"/>
        <v>2</v>
      </c>
      <c r="C184" s="183" t="s">
        <v>23</v>
      </c>
      <c r="D184" s="36" t="s">
        <v>8</v>
      </c>
      <c r="E184" s="6">
        <v>0.1</v>
      </c>
      <c r="F184" s="58">
        <f t="shared" si="59"/>
        <v>84</v>
      </c>
      <c r="G184" s="47">
        <v>40</v>
      </c>
      <c r="H184" s="5">
        <f t="shared" si="55"/>
        <v>4</v>
      </c>
      <c r="I184" s="7">
        <f t="shared" si="56"/>
        <v>336</v>
      </c>
      <c r="J184" s="8">
        <f t="shared" si="57"/>
        <v>8.4</v>
      </c>
    </row>
    <row r="185" spans="1:45" ht="15.75" customHeight="1" x14ac:dyDescent="0.25">
      <c r="A185" s="181"/>
      <c r="B185" s="60">
        <f t="shared" si="58"/>
        <v>2</v>
      </c>
      <c r="C185" s="184"/>
      <c r="D185" s="36" t="s">
        <v>18</v>
      </c>
      <c r="E185" s="6">
        <v>0.02</v>
      </c>
      <c r="F185" s="58">
        <f t="shared" si="59"/>
        <v>84</v>
      </c>
      <c r="G185" s="47">
        <v>40</v>
      </c>
      <c r="H185" s="5">
        <f t="shared" si="55"/>
        <v>0.8</v>
      </c>
      <c r="I185" s="7">
        <f t="shared" si="56"/>
        <v>67.2</v>
      </c>
      <c r="J185" s="8">
        <f t="shared" si="57"/>
        <v>1.68</v>
      </c>
    </row>
    <row r="186" spans="1:45" ht="15.75" customHeight="1" x14ac:dyDescent="0.25">
      <c r="A186" s="181"/>
      <c r="B186" s="60">
        <f t="shared" si="58"/>
        <v>2</v>
      </c>
      <c r="C186" s="184"/>
      <c r="D186" s="36" t="s">
        <v>9</v>
      </c>
      <c r="E186" s="6">
        <v>1.3000000000000001E-2</v>
      </c>
      <c r="F186" s="58">
        <f t="shared" si="59"/>
        <v>84</v>
      </c>
      <c r="G186" s="47">
        <v>35</v>
      </c>
      <c r="H186" s="5">
        <f t="shared" si="55"/>
        <v>0.45500000000000002</v>
      </c>
      <c r="I186" s="7">
        <f t="shared" si="56"/>
        <v>38.220000000000006</v>
      </c>
      <c r="J186" s="8">
        <f t="shared" si="57"/>
        <v>1.0920000000000001</v>
      </c>
    </row>
    <row r="187" spans="1:45" ht="15.75" customHeight="1" x14ac:dyDescent="0.25">
      <c r="A187" s="181"/>
      <c r="B187" s="60">
        <f t="shared" si="58"/>
        <v>2</v>
      </c>
      <c r="C187" s="184"/>
      <c r="D187" s="37" t="s">
        <v>11</v>
      </c>
      <c r="E187" s="6">
        <v>1.2E-2</v>
      </c>
      <c r="F187" s="58">
        <f t="shared" si="59"/>
        <v>84</v>
      </c>
      <c r="G187" s="47">
        <v>25</v>
      </c>
      <c r="H187" s="5">
        <f t="shared" si="55"/>
        <v>0.3</v>
      </c>
      <c r="I187" s="7">
        <f t="shared" si="56"/>
        <v>25.2</v>
      </c>
      <c r="J187" s="8">
        <f t="shared" si="57"/>
        <v>1.008</v>
      </c>
    </row>
    <row r="188" spans="1:45" ht="15.75" customHeight="1" x14ac:dyDescent="0.25">
      <c r="A188" s="181"/>
      <c r="B188" s="60">
        <f t="shared" si="58"/>
        <v>2</v>
      </c>
      <c r="C188" s="184"/>
      <c r="D188" s="37" t="s">
        <v>7</v>
      </c>
      <c r="E188" s="6">
        <v>5.0000000000000001E-3</v>
      </c>
      <c r="F188" s="58">
        <f t="shared" si="59"/>
        <v>84</v>
      </c>
      <c r="G188" s="47">
        <v>118</v>
      </c>
      <c r="H188" s="5">
        <f t="shared" si="55"/>
        <v>0.59</v>
      </c>
      <c r="I188" s="7">
        <f t="shared" si="56"/>
        <v>49.559999999999995</v>
      </c>
      <c r="J188" s="8">
        <f t="shared" si="57"/>
        <v>0.42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8"/>
        <v>2</v>
      </c>
      <c r="C189" s="185"/>
      <c r="D189" s="37" t="s">
        <v>79</v>
      </c>
      <c r="E189" s="6">
        <v>0.17499999999999999</v>
      </c>
      <c r="F189" s="58">
        <f t="shared" si="59"/>
        <v>84</v>
      </c>
      <c r="G189" s="48"/>
      <c r="H189" s="70"/>
      <c r="I189" s="7"/>
      <c r="J189" s="6">
        <f t="shared" si="57"/>
        <v>14.7</v>
      </c>
    </row>
    <row r="190" spans="1:45" ht="15.75" customHeight="1" x14ac:dyDescent="0.25">
      <c r="A190" s="181"/>
      <c r="B190" s="60">
        <f t="shared" si="58"/>
        <v>2</v>
      </c>
      <c r="C190" s="186" t="s">
        <v>34</v>
      </c>
      <c r="D190" s="36" t="s">
        <v>61</v>
      </c>
      <c r="E190" s="6">
        <f>H190/G190</f>
        <v>0.12692222222222221</v>
      </c>
      <c r="F190" s="58">
        <f t="shared" si="59"/>
        <v>84</v>
      </c>
      <c r="G190" s="47">
        <v>180</v>
      </c>
      <c r="H190" s="5">
        <f>61-H179-H180-H181-H182-H183-H184-H185-H186-H187-H188-H191-H192-H193-H194-H195-H196-H197-H199-H200-H201</f>
        <v>22.845999999999997</v>
      </c>
      <c r="I190" s="7">
        <f t="shared" ref="I190:I197" si="60">J190*G190</f>
        <v>1919.0639999999999</v>
      </c>
      <c r="J190" s="8">
        <f t="shared" si="57"/>
        <v>10.661466666666666</v>
      </c>
    </row>
    <row r="191" spans="1:45" ht="15.75" customHeight="1" x14ac:dyDescent="0.25">
      <c r="A191" s="181"/>
      <c r="B191" s="60">
        <f t="shared" si="58"/>
        <v>2</v>
      </c>
      <c r="C191" s="187"/>
      <c r="D191" s="36" t="s">
        <v>9</v>
      </c>
      <c r="E191" s="6">
        <v>0.02</v>
      </c>
      <c r="F191" s="58">
        <f t="shared" si="59"/>
        <v>84</v>
      </c>
      <c r="G191" s="49">
        <v>35</v>
      </c>
      <c r="H191" s="5">
        <f t="shared" ref="H191:H197" si="61">G191*E191</f>
        <v>0.70000000000000007</v>
      </c>
      <c r="I191" s="7">
        <f t="shared" si="60"/>
        <v>58.8</v>
      </c>
      <c r="J191" s="8">
        <f t="shared" si="57"/>
        <v>1.68</v>
      </c>
    </row>
    <row r="192" spans="1:45" ht="15.75" customHeight="1" x14ac:dyDescent="0.25">
      <c r="A192" s="181"/>
      <c r="B192" s="60">
        <f t="shared" si="58"/>
        <v>2</v>
      </c>
      <c r="C192" s="187"/>
      <c r="D192" s="37" t="s">
        <v>11</v>
      </c>
      <c r="E192" s="6">
        <v>1.2999999999999999E-2</v>
      </c>
      <c r="F192" s="58">
        <f t="shared" si="59"/>
        <v>84</v>
      </c>
      <c r="G192" s="47">
        <v>25</v>
      </c>
      <c r="H192" s="5">
        <f t="shared" si="61"/>
        <v>0.32500000000000001</v>
      </c>
      <c r="I192" s="7">
        <f t="shared" si="60"/>
        <v>27.299999999999997</v>
      </c>
      <c r="J192" s="8">
        <f t="shared" si="57"/>
        <v>1.0919999999999999</v>
      </c>
    </row>
    <row r="193" spans="1:45" ht="15.75" customHeight="1" x14ac:dyDescent="0.25">
      <c r="A193" s="181"/>
      <c r="B193" s="60">
        <f t="shared" si="58"/>
        <v>2</v>
      </c>
      <c r="C193" s="187"/>
      <c r="D193" s="37" t="s">
        <v>27</v>
      </c>
      <c r="E193" s="6">
        <v>0.01</v>
      </c>
      <c r="F193" s="58">
        <f t="shared" si="59"/>
        <v>84</v>
      </c>
      <c r="G193" s="47">
        <v>600</v>
      </c>
      <c r="H193" s="5">
        <f t="shared" si="61"/>
        <v>6</v>
      </c>
      <c r="I193" s="7">
        <f t="shared" si="60"/>
        <v>504</v>
      </c>
      <c r="J193" s="8">
        <f t="shared" si="57"/>
        <v>0.84</v>
      </c>
    </row>
    <row r="194" spans="1:45" ht="15.75" customHeight="1" x14ac:dyDescent="0.25">
      <c r="A194" s="181"/>
      <c r="B194" s="60">
        <f t="shared" si="58"/>
        <v>2</v>
      </c>
      <c r="C194" s="188"/>
      <c r="D194" s="37" t="s">
        <v>87</v>
      </c>
      <c r="E194" s="6">
        <v>5.8000000000000003E-2</v>
      </c>
      <c r="F194" s="58">
        <f t="shared" si="59"/>
        <v>84</v>
      </c>
      <c r="G194" s="47">
        <v>50</v>
      </c>
      <c r="H194" s="5">
        <f t="shared" si="61"/>
        <v>2.9000000000000004</v>
      </c>
      <c r="I194" s="7">
        <f t="shared" si="60"/>
        <v>243.6</v>
      </c>
      <c r="J194" s="8">
        <f t="shared" si="57"/>
        <v>4.8719999999999999</v>
      </c>
    </row>
    <row r="195" spans="1:45" ht="15.75" customHeight="1" x14ac:dyDescent="0.25">
      <c r="A195" s="181"/>
      <c r="B195" s="60">
        <f t="shared" si="58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9"/>
        <v>84</v>
      </c>
      <c r="G195" s="47">
        <v>80</v>
      </c>
      <c r="H195" s="5">
        <f t="shared" si="61"/>
        <v>3.6799999999999997</v>
      </c>
      <c r="I195" s="7">
        <f t="shared" si="60"/>
        <v>309.12</v>
      </c>
      <c r="J195" s="8">
        <f t="shared" si="57"/>
        <v>3.8639999999999999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8"/>
        <v>2</v>
      </c>
      <c r="C196" s="184"/>
      <c r="D196" s="36" t="s">
        <v>12</v>
      </c>
      <c r="E196" s="6">
        <v>2.4E-2</v>
      </c>
      <c r="F196" s="58">
        <f t="shared" si="59"/>
        <v>84</v>
      </c>
      <c r="G196" s="47">
        <v>50</v>
      </c>
      <c r="H196" s="5">
        <f t="shared" si="61"/>
        <v>1.2</v>
      </c>
      <c r="I196" s="7">
        <f t="shared" si="60"/>
        <v>100.8</v>
      </c>
      <c r="J196" s="8">
        <f t="shared" si="57"/>
        <v>2.016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8"/>
        <v>2</v>
      </c>
      <c r="C197" s="184"/>
      <c r="D197" s="36" t="s">
        <v>13</v>
      </c>
      <c r="E197" s="40">
        <v>2.0000000000000001E-4</v>
      </c>
      <c r="F197" s="58">
        <f t="shared" si="59"/>
        <v>84</v>
      </c>
      <c r="G197" s="47">
        <v>350</v>
      </c>
      <c r="H197" s="5">
        <f t="shared" si="61"/>
        <v>7.0000000000000007E-2</v>
      </c>
      <c r="I197" s="7">
        <f t="shared" si="60"/>
        <v>5.8800000000000008</v>
      </c>
      <c r="J197" s="8">
        <f t="shared" si="57"/>
        <v>1.6800000000000002E-2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8"/>
        <v>2</v>
      </c>
      <c r="C198" s="185"/>
      <c r="D198" s="36" t="s">
        <v>79</v>
      </c>
      <c r="E198" s="6">
        <v>0.17199999999999999</v>
      </c>
      <c r="F198" s="58">
        <f t="shared" si="59"/>
        <v>84</v>
      </c>
      <c r="G198" s="47"/>
      <c r="H198" s="5"/>
      <c r="I198" s="7"/>
      <c r="J198" s="8">
        <f t="shared" si="57"/>
        <v>14.447999999999999</v>
      </c>
    </row>
    <row r="199" spans="1:45" ht="15.75" customHeight="1" x14ac:dyDescent="0.25">
      <c r="A199" s="181"/>
      <c r="B199" s="60">
        <f t="shared" si="58"/>
        <v>2</v>
      </c>
      <c r="C199" s="3" t="s">
        <v>38</v>
      </c>
      <c r="D199" s="41" t="s">
        <v>38</v>
      </c>
      <c r="E199" s="6">
        <v>0.04</v>
      </c>
      <c r="F199" s="58">
        <f t="shared" si="59"/>
        <v>84</v>
      </c>
      <c r="G199" s="47">
        <v>40</v>
      </c>
      <c r="H199" s="5">
        <f>G199*E199</f>
        <v>1.6</v>
      </c>
      <c r="I199" s="7">
        <f>J199*G199</f>
        <v>134.4</v>
      </c>
      <c r="J199" s="8">
        <f t="shared" si="57"/>
        <v>3.36</v>
      </c>
    </row>
    <row r="200" spans="1:45" ht="15.75" customHeight="1" x14ac:dyDescent="0.25">
      <c r="A200" s="181"/>
      <c r="B200" s="60">
        <f t="shared" si="58"/>
        <v>2</v>
      </c>
      <c r="C200" s="72" t="s">
        <v>22</v>
      </c>
      <c r="D200" s="39" t="s">
        <v>22</v>
      </c>
      <c r="E200" s="6">
        <v>0.05</v>
      </c>
      <c r="F200" s="58">
        <f t="shared" si="59"/>
        <v>84</v>
      </c>
      <c r="G200" s="48">
        <v>88</v>
      </c>
      <c r="H200" s="5">
        <f>G200*E200</f>
        <v>4.4000000000000004</v>
      </c>
      <c r="I200" s="7">
        <f>J200*G200</f>
        <v>369.6</v>
      </c>
      <c r="J200" s="8">
        <f t="shared" si="57"/>
        <v>4.2</v>
      </c>
    </row>
    <row r="201" spans="1:45" ht="15.75" customHeight="1" x14ac:dyDescent="0.25">
      <c r="A201" s="191"/>
      <c r="B201" s="60">
        <f t="shared" si="58"/>
        <v>2</v>
      </c>
      <c r="C201" s="73" t="s">
        <v>88</v>
      </c>
      <c r="D201" s="36" t="s">
        <v>25</v>
      </c>
      <c r="E201" s="6">
        <v>0.1</v>
      </c>
      <c r="F201" s="58">
        <f t="shared" si="59"/>
        <v>84</v>
      </c>
      <c r="G201" s="47">
        <v>80</v>
      </c>
      <c r="H201" s="5">
        <f>G201*E201</f>
        <v>8</v>
      </c>
      <c r="I201" s="7">
        <f>J201*G201</f>
        <v>672</v>
      </c>
      <c r="J201" s="8">
        <f t="shared" si="57"/>
        <v>8.4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71"/>
      <c r="G202" s="71"/>
      <c r="H202" s="2">
        <f>SUM(H179:H201)</f>
        <v>61.000000000000007</v>
      </c>
      <c r="I202" s="2">
        <f>SUM(I179:I201)</f>
        <v>5124.0000000000009</v>
      </c>
      <c r="J202" s="45">
        <f t="shared" ref="J202" si="62">SUM(J179:J201)</f>
        <v>88.983066666666673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customHeight="1" x14ac:dyDescent="0.25">
      <c r="E204" s="27"/>
    </row>
    <row r="205" spans="1:45" customFormat="1" ht="15.75" customHeight="1" x14ac:dyDescent="0.25">
      <c r="E205" s="27"/>
    </row>
    <row r="206" spans="1:45" customFormat="1" ht="15.75" customHeight="1" x14ac:dyDescent="0.25">
      <c r="E206" s="27"/>
    </row>
    <row r="207" spans="1:45" customFormat="1" ht="15.75" customHeight="1" x14ac:dyDescent="0.25">
      <c r="E207" s="27"/>
    </row>
    <row r="208" spans="1:45" customFormat="1" ht="15.75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B211*42</f>
        <v>84</v>
      </c>
      <c r="G211" s="47">
        <v>38</v>
      </c>
      <c r="H211" s="5">
        <f>G211*E211</f>
        <v>1.748</v>
      </c>
      <c r="I211" s="7">
        <f t="shared" ref="I211:I221" si="63">J211*G211</f>
        <v>146.83199999999999</v>
      </c>
      <c r="J211" s="8">
        <f>F211*E211</f>
        <v>3.8639999999999999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84</v>
      </c>
      <c r="G212" s="48">
        <v>125</v>
      </c>
      <c r="H212" s="5">
        <f>G212*E212</f>
        <v>2.5</v>
      </c>
      <c r="I212" s="7">
        <f t="shared" si="63"/>
        <v>210</v>
      </c>
      <c r="J212" s="8">
        <f t="shared" ref="J212:J232" si="64">F212*E212</f>
        <v>1.68</v>
      </c>
    </row>
    <row r="213" spans="1:45" ht="15.75" customHeight="1" x14ac:dyDescent="0.25">
      <c r="A213" s="201"/>
      <c r="B213" s="60">
        <f t="shared" ref="B213:B232" si="65">B212</f>
        <v>2</v>
      </c>
      <c r="C213" s="182"/>
      <c r="D213" s="37" t="s">
        <v>7</v>
      </c>
      <c r="E213" s="6">
        <v>3.0000000000000001E-3</v>
      </c>
      <c r="F213" s="58">
        <f t="shared" ref="F213:F232" si="66">F212</f>
        <v>84</v>
      </c>
      <c r="G213" s="49">
        <v>118</v>
      </c>
      <c r="H213" s="5">
        <f>G213*E213</f>
        <v>0.35399999999999998</v>
      </c>
      <c r="I213" s="7">
        <f t="shared" si="63"/>
        <v>29.736000000000001</v>
      </c>
      <c r="J213" s="8">
        <f t="shared" si="64"/>
        <v>0.252</v>
      </c>
    </row>
    <row r="214" spans="1:45" ht="15.75" customHeight="1" x14ac:dyDescent="0.25">
      <c r="A214" s="201"/>
      <c r="B214" s="60">
        <f t="shared" si="65"/>
        <v>2</v>
      </c>
      <c r="C214" s="182"/>
      <c r="D214" s="36" t="s">
        <v>9</v>
      </c>
      <c r="E214" s="6">
        <v>1.3000000000000001E-2</v>
      </c>
      <c r="F214" s="58">
        <f t="shared" si="66"/>
        <v>84</v>
      </c>
      <c r="G214" s="49">
        <v>35</v>
      </c>
      <c r="H214" s="5">
        <f>G214*E214</f>
        <v>0.45500000000000002</v>
      </c>
      <c r="I214" s="7">
        <f t="shared" si="63"/>
        <v>38.220000000000006</v>
      </c>
      <c r="J214" s="8">
        <f t="shared" si="64"/>
        <v>1.0920000000000001</v>
      </c>
    </row>
    <row r="215" spans="1:45" ht="15.75" customHeight="1" x14ac:dyDescent="0.25">
      <c r="A215" s="201"/>
      <c r="B215" s="60">
        <f t="shared" si="65"/>
        <v>2</v>
      </c>
      <c r="C215" s="183" t="s">
        <v>31</v>
      </c>
      <c r="D215" s="36" t="s">
        <v>81</v>
      </c>
      <c r="E215" s="6">
        <f>H215/G215</f>
        <v>1.6429729729729767E-2</v>
      </c>
      <c r="F215" s="58">
        <f t="shared" si="66"/>
        <v>84</v>
      </c>
      <c r="G215" s="47">
        <v>370</v>
      </c>
      <c r="H215" s="5">
        <f>61-H211-H212-H213-H214-H216-H217-H218-H219-H220-H221-H222-H223-H224-H225-H226-H227-H228-H229-H230-H231-H232</f>
        <v>6.0790000000000131</v>
      </c>
      <c r="I215" s="7">
        <f t="shared" si="63"/>
        <v>510.63600000000116</v>
      </c>
      <c r="J215" s="8">
        <f t="shared" si="64"/>
        <v>1.3800972972973005</v>
      </c>
    </row>
    <row r="216" spans="1:45" ht="15.75" customHeight="1" x14ac:dyDescent="0.25">
      <c r="A216" s="201"/>
      <c r="B216" s="60">
        <f t="shared" si="65"/>
        <v>2</v>
      </c>
      <c r="C216" s="184"/>
      <c r="D216" s="36" t="s">
        <v>8</v>
      </c>
      <c r="E216" s="6">
        <v>0.107</v>
      </c>
      <c r="F216" s="58">
        <f t="shared" si="66"/>
        <v>84</v>
      </c>
      <c r="G216" s="47">
        <v>40</v>
      </c>
      <c r="H216" s="5">
        <f t="shared" ref="H216:H221" si="67">G216*E216</f>
        <v>4.28</v>
      </c>
      <c r="I216" s="7">
        <f t="shared" si="63"/>
        <v>359.52</v>
      </c>
      <c r="J216" s="8">
        <f t="shared" si="64"/>
        <v>8.9879999999999995</v>
      </c>
    </row>
    <row r="217" spans="1:45" ht="15.75" customHeight="1" x14ac:dyDescent="0.25">
      <c r="A217" s="201"/>
      <c r="B217" s="60">
        <f t="shared" si="65"/>
        <v>2</v>
      </c>
      <c r="C217" s="184"/>
      <c r="D217" s="36" t="s">
        <v>87</v>
      </c>
      <c r="E217" s="6">
        <v>6.0000000000000001E-3</v>
      </c>
      <c r="F217" s="58">
        <f t="shared" si="66"/>
        <v>84</v>
      </c>
      <c r="G217" s="47">
        <v>50</v>
      </c>
      <c r="H217" s="5">
        <f t="shared" si="67"/>
        <v>0.3</v>
      </c>
      <c r="I217" s="7">
        <f t="shared" si="63"/>
        <v>25.2</v>
      </c>
      <c r="J217" s="8">
        <f t="shared" si="64"/>
        <v>0.504</v>
      </c>
    </row>
    <row r="218" spans="1:45" ht="15.75" customHeight="1" x14ac:dyDescent="0.25">
      <c r="A218" s="201"/>
      <c r="B218" s="60">
        <f t="shared" si="65"/>
        <v>2</v>
      </c>
      <c r="C218" s="184"/>
      <c r="D218" s="36" t="s">
        <v>9</v>
      </c>
      <c r="E218" s="6">
        <v>1.3000000000000001E-2</v>
      </c>
      <c r="F218" s="58">
        <f t="shared" si="66"/>
        <v>84</v>
      </c>
      <c r="G218" s="47">
        <v>35</v>
      </c>
      <c r="H218" s="5">
        <f t="shared" si="67"/>
        <v>0.45500000000000002</v>
      </c>
      <c r="I218" s="7">
        <f t="shared" si="63"/>
        <v>38.220000000000006</v>
      </c>
      <c r="J218" s="8">
        <f t="shared" si="64"/>
        <v>1.0920000000000001</v>
      </c>
    </row>
    <row r="219" spans="1:45" ht="15.75" customHeight="1" x14ac:dyDescent="0.25">
      <c r="A219" s="201"/>
      <c r="B219" s="60">
        <f t="shared" si="65"/>
        <v>2</v>
      </c>
      <c r="C219" s="184"/>
      <c r="D219" s="37" t="s">
        <v>11</v>
      </c>
      <c r="E219" s="6">
        <v>1.2E-2</v>
      </c>
      <c r="F219" s="58">
        <f t="shared" si="66"/>
        <v>84</v>
      </c>
      <c r="G219" s="47">
        <v>25</v>
      </c>
      <c r="H219" s="5">
        <f t="shared" si="67"/>
        <v>0.3</v>
      </c>
      <c r="I219" s="7">
        <f t="shared" si="63"/>
        <v>25.2</v>
      </c>
      <c r="J219" s="8">
        <f t="shared" si="64"/>
        <v>1.008</v>
      </c>
    </row>
    <row r="220" spans="1:45" ht="15.75" customHeight="1" x14ac:dyDescent="0.25">
      <c r="A220" s="201"/>
      <c r="B220" s="60">
        <f t="shared" si="65"/>
        <v>2</v>
      </c>
      <c r="C220" s="184"/>
      <c r="D220" s="37" t="s">
        <v>7</v>
      </c>
      <c r="E220" s="6">
        <v>3.0000000000000001E-3</v>
      </c>
      <c r="F220" s="58">
        <f t="shared" si="66"/>
        <v>84</v>
      </c>
      <c r="G220" s="47">
        <v>118</v>
      </c>
      <c r="H220" s="5">
        <f t="shared" si="67"/>
        <v>0.35399999999999998</v>
      </c>
      <c r="I220" s="7">
        <f t="shared" si="63"/>
        <v>29.736000000000001</v>
      </c>
      <c r="J220" s="8">
        <f t="shared" si="64"/>
        <v>0.252</v>
      </c>
    </row>
    <row r="221" spans="1:45" ht="15.75" customHeight="1" x14ac:dyDescent="0.25">
      <c r="A221" s="201"/>
      <c r="B221" s="60">
        <f t="shared" si="65"/>
        <v>2</v>
      </c>
      <c r="C221" s="184"/>
      <c r="D221" s="37" t="s">
        <v>32</v>
      </c>
      <c r="E221" s="6">
        <v>6.0000000000000001E-3</v>
      </c>
      <c r="F221" s="58">
        <f t="shared" si="66"/>
        <v>84</v>
      </c>
      <c r="G221" s="47">
        <v>150</v>
      </c>
      <c r="H221" s="5">
        <f t="shared" si="67"/>
        <v>0.9</v>
      </c>
      <c r="I221" s="7">
        <f t="shared" si="63"/>
        <v>75.599999999999994</v>
      </c>
      <c r="J221" s="8">
        <f t="shared" si="64"/>
        <v>0.504</v>
      </c>
    </row>
    <row r="222" spans="1:45" ht="15.75" customHeight="1" x14ac:dyDescent="0.25">
      <c r="A222" s="201"/>
      <c r="B222" s="60">
        <f t="shared" si="65"/>
        <v>2</v>
      </c>
      <c r="C222" s="185"/>
      <c r="D222" s="37" t="s">
        <v>79</v>
      </c>
      <c r="E222" s="6">
        <v>0.188</v>
      </c>
      <c r="F222" s="58">
        <f t="shared" si="66"/>
        <v>84</v>
      </c>
      <c r="G222" s="47"/>
      <c r="H222" s="5"/>
      <c r="I222" s="7"/>
      <c r="J222" s="8">
        <f t="shared" si="64"/>
        <v>15.792</v>
      </c>
    </row>
    <row r="223" spans="1:45" ht="15.75" customHeight="1" x14ac:dyDescent="0.25">
      <c r="A223" s="201"/>
      <c r="B223" s="60">
        <f t="shared" si="65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66"/>
        <v>84</v>
      </c>
      <c r="G223" s="47">
        <v>370</v>
      </c>
      <c r="H223" s="5">
        <f t="shared" ref="H223:H230" si="68">G223*E223</f>
        <v>32.93</v>
      </c>
      <c r="I223" s="7">
        <f t="shared" ref="I223:I230" si="69">J223*G223</f>
        <v>2766.12</v>
      </c>
      <c r="J223" s="8">
        <f t="shared" si="64"/>
        <v>7.476</v>
      </c>
    </row>
    <row r="224" spans="1:45" ht="15.75" customHeight="1" x14ac:dyDescent="0.25">
      <c r="A224" s="201"/>
      <c r="B224" s="60">
        <f t="shared" si="65"/>
        <v>2</v>
      </c>
      <c r="C224" s="187"/>
      <c r="D224" s="36" t="s">
        <v>9</v>
      </c>
      <c r="E224" s="6">
        <v>3.0000000000000001E-3</v>
      </c>
      <c r="F224" s="58">
        <f t="shared" si="66"/>
        <v>84</v>
      </c>
      <c r="G224" s="47">
        <v>35</v>
      </c>
      <c r="H224" s="5">
        <f t="shared" si="68"/>
        <v>0.105</v>
      </c>
      <c r="I224" s="7">
        <f t="shared" si="69"/>
        <v>8.82</v>
      </c>
      <c r="J224" s="8">
        <f t="shared" si="64"/>
        <v>0.252</v>
      </c>
    </row>
    <row r="225" spans="1:45" ht="15.75" customHeight="1" x14ac:dyDescent="0.25">
      <c r="A225" s="201"/>
      <c r="B225" s="60">
        <f t="shared" si="65"/>
        <v>2</v>
      </c>
      <c r="C225" s="188"/>
      <c r="D225" s="36" t="s">
        <v>11</v>
      </c>
      <c r="E225" s="6">
        <v>3.0000000000000001E-3</v>
      </c>
      <c r="F225" s="58">
        <f t="shared" si="66"/>
        <v>84</v>
      </c>
      <c r="G225" s="47">
        <v>25</v>
      </c>
      <c r="H225" s="5">
        <f t="shared" si="68"/>
        <v>7.4999999999999997E-2</v>
      </c>
      <c r="I225" s="7">
        <f t="shared" si="69"/>
        <v>6.3</v>
      </c>
      <c r="J225" s="8">
        <f t="shared" si="64"/>
        <v>0.252</v>
      </c>
    </row>
    <row r="226" spans="1:45" ht="15.75" customHeight="1" x14ac:dyDescent="0.25">
      <c r="A226" s="201"/>
      <c r="B226" s="60">
        <f t="shared" si="65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66"/>
        <v>84</v>
      </c>
      <c r="G226" s="47">
        <v>45</v>
      </c>
      <c r="H226" s="5">
        <f t="shared" si="68"/>
        <v>2.2949999999999999</v>
      </c>
      <c r="I226" s="7">
        <f t="shared" si="69"/>
        <v>192.78</v>
      </c>
      <c r="J226" s="8">
        <f t="shared" si="64"/>
        <v>4.2839999999999998</v>
      </c>
    </row>
    <row r="227" spans="1:45" ht="15.75" customHeight="1" x14ac:dyDescent="0.25">
      <c r="A227" s="201"/>
      <c r="B227" s="60">
        <f t="shared" si="65"/>
        <v>2</v>
      </c>
      <c r="C227" s="185"/>
      <c r="D227" s="36" t="s">
        <v>27</v>
      </c>
      <c r="E227" s="6">
        <v>5.0000000000000001E-3</v>
      </c>
      <c r="F227" s="58">
        <f t="shared" si="66"/>
        <v>84</v>
      </c>
      <c r="G227" s="47">
        <v>600</v>
      </c>
      <c r="H227" s="5">
        <f t="shared" si="68"/>
        <v>3</v>
      </c>
      <c r="I227" s="7">
        <f t="shared" si="69"/>
        <v>252</v>
      </c>
      <c r="J227" s="8">
        <f t="shared" si="64"/>
        <v>0.42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5"/>
        <v>2</v>
      </c>
      <c r="C228" s="183" t="s">
        <v>39</v>
      </c>
      <c r="D228" s="36" t="s">
        <v>76</v>
      </c>
      <c r="E228" s="44">
        <v>0.02</v>
      </c>
      <c r="F228" s="58">
        <f t="shared" si="66"/>
        <v>84</v>
      </c>
      <c r="G228" s="47">
        <v>110</v>
      </c>
      <c r="H228" s="5">
        <f t="shared" si="68"/>
        <v>2.2000000000000002</v>
      </c>
      <c r="I228" s="7">
        <f t="shared" si="69"/>
        <v>184.79999999999998</v>
      </c>
      <c r="J228" s="8">
        <f t="shared" si="64"/>
        <v>1.68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5"/>
        <v>2</v>
      </c>
      <c r="C229" s="184"/>
      <c r="D229" s="36" t="s">
        <v>12</v>
      </c>
      <c r="E229" s="44">
        <v>0.02</v>
      </c>
      <c r="F229" s="58">
        <f t="shared" si="66"/>
        <v>84</v>
      </c>
      <c r="G229" s="47">
        <v>50</v>
      </c>
      <c r="H229" s="5">
        <f t="shared" si="68"/>
        <v>1</v>
      </c>
      <c r="I229" s="7">
        <f t="shared" si="69"/>
        <v>84</v>
      </c>
      <c r="J229" s="8">
        <f t="shared" si="64"/>
        <v>1.68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5"/>
        <v>2</v>
      </c>
      <c r="C230" s="184"/>
      <c r="D230" s="36" t="s">
        <v>13</v>
      </c>
      <c r="E230" s="19">
        <v>2.0000000000000001E-4</v>
      </c>
      <c r="F230" s="58">
        <f t="shared" si="66"/>
        <v>84</v>
      </c>
      <c r="G230" s="47">
        <v>350</v>
      </c>
      <c r="H230" s="5">
        <f t="shared" si="68"/>
        <v>7.0000000000000007E-2</v>
      </c>
      <c r="I230" s="7">
        <f t="shared" si="69"/>
        <v>5.8800000000000008</v>
      </c>
      <c r="J230" s="8">
        <f t="shared" si="64"/>
        <v>1.6800000000000002E-2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5"/>
        <v>2</v>
      </c>
      <c r="C231" s="185"/>
      <c r="D231" s="36" t="s">
        <v>79</v>
      </c>
      <c r="E231" s="44">
        <v>0.2</v>
      </c>
      <c r="F231" s="58">
        <f t="shared" si="66"/>
        <v>84</v>
      </c>
      <c r="G231" s="47"/>
      <c r="H231" s="5"/>
      <c r="I231" s="7"/>
      <c r="J231" s="8">
        <f t="shared" si="64"/>
        <v>16.8</v>
      </c>
    </row>
    <row r="232" spans="1:45" ht="15.75" customHeight="1" x14ac:dyDescent="0.25">
      <c r="A232" s="201"/>
      <c r="B232" s="60">
        <f t="shared" si="65"/>
        <v>2</v>
      </c>
      <c r="C232" s="3" t="s">
        <v>38</v>
      </c>
      <c r="D232" s="41" t="s">
        <v>38</v>
      </c>
      <c r="E232" s="6">
        <v>0.04</v>
      </c>
      <c r="F232" s="58">
        <f t="shared" si="66"/>
        <v>84</v>
      </c>
      <c r="G232" s="47">
        <v>40</v>
      </c>
      <c r="H232" s="5">
        <f>G232*E232</f>
        <v>1.6</v>
      </c>
      <c r="I232" s="7">
        <f>J232*G232</f>
        <v>134.4</v>
      </c>
      <c r="J232" s="8">
        <f t="shared" si="64"/>
        <v>3.36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71"/>
      <c r="G233" s="71"/>
      <c r="H233" s="2">
        <f>SUM(H211:H232)</f>
        <v>61.000000000000021</v>
      </c>
      <c r="I233" s="2">
        <f t="shared" ref="I233:J233" si="70">SUM(I211:I232)</f>
        <v>5124.0000000000009</v>
      </c>
      <c r="J233" s="45">
        <f t="shared" si="70"/>
        <v>72.628897297297314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f>B234*42</f>
        <v>84</v>
      </c>
      <c r="G234" s="47">
        <v>38</v>
      </c>
      <c r="H234" s="5">
        <f t="shared" ref="H234:H246" si="71">G234*E234</f>
        <v>1.3680000000000001</v>
      </c>
      <c r="I234" s="7">
        <f t="shared" ref="I234:I246" si="72">J234*G234</f>
        <v>114.91200000000002</v>
      </c>
      <c r="J234" s="8">
        <f>F234*E234</f>
        <v>3.0240000000000005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84</v>
      </c>
      <c r="G235" s="47">
        <v>140</v>
      </c>
      <c r="H235" s="5">
        <f t="shared" si="71"/>
        <v>1.4000000000000001</v>
      </c>
      <c r="I235" s="7">
        <f t="shared" si="72"/>
        <v>117.6</v>
      </c>
      <c r="J235" s="8">
        <f t="shared" ref="J235:J258" si="73">F235*E235</f>
        <v>0.84</v>
      </c>
    </row>
    <row r="236" spans="1:45" ht="15.75" customHeight="1" x14ac:dyDescent="0.25">
      <c r="A236" s="181"/>
      <c r="B236" s="60">
        <f t="shared" ref="B236:B258" si="74">B235</f>
        <v>2</v>
      </c>
      <c r="C236" s="195"/>
      <c r="D236" s="36" t="s">
        <v>17</v>
      </c>
      <c r="E236" s="6">
        <v>0.01</v>
      </c>
      <c r="F236" s="58">
        <f t="shared" ref="F236:F258" si="75">F235</f>
        <v>84</v>
      </c>
      <c r="G236" s="48">
        <v>350</v>
      </c>
      <c r="H236" s="5">
        <f t="shared" si="71"/>
        <v>3.5</v>
      </c>
      <c r="I236" s="7">
        <f t="shared" si="72"/>
        <v>294</v>
      </c>
      <c r="J236" s="8">
        <f t="shared" si="73"/>
        <v>0.84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4"/>
        <v>2</v>
      </c>
      <c r="C237" s="195"/>
      <c r="D237" s="37" t="s">
        <v>7</v>
      </c>
      <c r="E237" s="6">
        <v>4.0000000000000001E-3</v>
      </c>
      <c r="F237" s="58">
        <f t="shared" si="75"/>
        <v>84</v>
      </c>
      <c r="G237" s="49">
        <v>118</v>
      </c>
      <c r="H237" s="5">
        <f t="shared" si="71"/>
        <v>0.47200000000000003</v>
      </c>
      <c r="I237" s="7">
        <f t="shared" si="72"/>
        <v>39.648000000000003</v>
      </c>
      <c r="J237" s="8">
        <f t="shared" si="73"/>
        <v>0.33600000000000002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5"/>
        <v>84</v>
      </c>
      <c r="G238" s="47">
        <v>38</v>
      </c>
      <c r="H238" s="5">
        <f t="shared" si="71"/>
        <v>0.95000000000000007</v>
      </c>
      <c r="I238" s="7">
        <f t="shared" si="72"/>
        <v>79.8</v>
      </c>
      <c r="J238" s="8">
        <f t="shared" si="73"/>
        <v>2.1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4"/>
        <v>2</v>
      </c>
      <c r="C239" s="197"/>
      <c r="D239" s="36" t="s">
        <v>6</v>
      </c>
      <c r="E239" s="44">
        <v>0.05</v>
      </c>
      <c r="F239" s="58">
        <f t="shared" si="75"/>
        <v>84</v>
      </c>
      <c r="G239" s="48">
        <v>38</v>
      </c>
      <c r="H239" s="5">
        <f t="shared" si="71"/>
        <v>1.9000000000000001</v>
      </c>
      <c r="I239" s="7">
        <f t="shared" si="72"/>
        <v>159.6</v>
      </c>
      <c r="J239" s="8">
        <f t="shared" si="73"/>
        <v>4.2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4"/>
        <v>2</v>
      </c>
      <c r="C240" s="197"/>
      <c r="D240" s="36" t="s">
        <v>8</v>
      </c>
      <c r="E240" s="44">
        <v>2.7E-2</v>
      </c>
      <c r="F240" s="58">
        <f t="shared" si="75"/>
        <v>84</v>
      </c>
      <c r="G240" s="49">
        <v>40</v>
      </c>
      <c r="H240" s="5">
        <f t="shared" si="71"/>
        <v>1.08</v>
      </c>
      <c r="I240" s="7">
        <f t="shared" si="72"/>
        <v>90.72</v>
      </c>
      <c r="J240" s="8">
        <f t="shared" si="73"/>
        <v>2.2679999999999998</v>
      </c>
      <c r="L240"/>
      <c r="M240"/>
      <c r="N240"/>
      <c r="O240"/>
      <c r="P240"/>
      <c r="Q240"/>
      <c r="R240"/>
    </row>
    <row r="241" spans="1:18" ht="15.75" customHeight="1" x14ac:dyDescent="0.25">
      <c r="A241" s="181"/>
      <c r="B241" s="60">
        <f t="shared" si="74"/>
        <v>2</v>
      </c>
      <c r="C241" s="197"/>
      <c r="D241" s="36" t="s">
        <v>9</v>
      </c>
      <c r="E241" s="44">
        <v>1.2999999999999999E-2</v>
      </c>
      <c r="F241" s="58">
        <f t="shared" si="75"/>
        <v>84</v>
      </c>
      <c r="G241" s="50">
        <v>35</v>
      </c>
      <c r="H241" s="5">
        <f t="shared" si="71"/>
        <v>0.45499999999999996</v>
      </c>
      <c r="I241" s="7">
        <f t="shared" si="72"/>
        <v>38.219999999999992</v>
      </c>
      <c r="J241" s="8">
        <f t="shared" si="73"/>
        <v>1.0919999999999999</v>
      </c>
      <c r="L241"/>
      <c r="M241"/>
      <c r="N241"/>
      <c r="O241"/>
      <c r="P241"/>
      <c r="Q241"/>
      <c r="R241"/>
    </row>
    <row r="242" spans="1:18" ht="15.75" customHeight="1" x14ac:dyDescent="0.25">
      <c r="A242" s="181"/>
      <c r="B242" s="60">
        <f t="shared" si="74"/>
        <v>2</v>
      </c>
      <c r="C242" s="197"/>
      <c r="D242" s="36" t="s">
        <v>11</v>
      </c>
      <c r="E242" s="44">
        <v>1.2E-2</v>
      </c>
      <c r="F242" s="58">
        <f t="shared" si="75"/>
        <v>84</v>
      </c>
      <c r="G242" s="47">
        <v>25</v>
      </c>
      <c r="H242" s="5">
        <f t="shared" si="71"/>
        <v>0.3</v>
      </c>
      <c r="I242" s="7">
        <f t="shared" si="72"/>
        <v>25.2</v>
      </c>
      <c r="J242" s="8">
        <f t="shared" si="73"/>
        <v>1.008</v>
      </c>
      <c r="L242"/>
      <c r="M242"/>
      <c r="N242"/>
      <c r="O242"/>
      <c r="P242"/>
      <c r="Q242"/>
      <c r="R242"/>
    </row>
    <row r="243" spans="1:18" ht="15.75" customHeight="1" x14ac:dyDescent="0.25">
      <c r="A243" s="181"/>
      <c r="B243" s="60">
        <f t="shared" si="74"/>
        <v>2</v>
      </c>
      <c r="C243" s="197"/>
      <c r="D243" s="36" t="s">
        <v>32</v>
      </c>
      <c r="E243" s="19">
        <v>7.4999999999999997E-3</v>
      </c>
      <c r="F243" s="58">
        <f t="shared" si="75"/>
        <v>84</v>
      </c>
      <c r="G243" s="47">
        <v>150</v>
      </c>
      <c r="H243" s="5">
        <f t="shared" si="71"/>
        <v>1.125</v>
      </c>
      <c r="I243" s="7">
        <f t="shared" si="72"/>
        <v>94.5</v>
      </c>
      <c r="J243" s="8">
        <f t="shared" si="73"/>
        <v>0.63</v>
      </c>
      <c r="L243"/>
      <c r="M243"/>
      <c r="N243"/>
      <c r="O243"/>
      <c r="P243"/>
      <c r="Q243"/>
      <c r="R243"/>
    </row>
    <row r="244" spans="1:18" ht="15.75" customHeight="1" x14ac:dyDescent="0.25">
      <c r="A244" s="181"/>
      <c r="B244" s="60">
        <f t="shared" si="74"/>
        <v>2</v>
      </c>
      <c r="C244" s="197"/>
      <c r="D244" s="36" t="s">
        <v>27</v>
      </c>
      <c r="E244" s="44">
        <v>5.0000000000000001E-3</v>
      </c>
      <c r="F244" s="58">
        <f t="shared" si="75"/>
        <v>84</v>
      </c>
      <c r="G244" s="47">
        <v>600</v>
      </c>
      <c r="H244" s="5">
        <f t="shared" si="71"/>
        <v>3</v>
      </c>
      <c r="I244" s="7">
        <f t="shared" si="72"/>
        <v>252</v>
      </c>
      <c r="J244" s="8">
        <f t="shared" si="73"/>
        <v>0.42</v>
      </c>
      <c r="L244"/>
      <c r="M244"/>
      <c r="N244"/>
      <c r="O244"/>
      <c r="P244"/>
      <c r="Q244"/>
      <c r="R244"/>
    </row>
    <row r="245" spans="1:18" ht="15.75" customHeight="1" x14ac:dyDescent="0.25">
      <c r="A245" s="181"/>
      <c r="B245" s="60">
        <f t="shared" si="74"/>
        <v>2</v>
      </c>
      <c r="C245" s="197"/>
      <c r="D245" s="36" t="s">
        <v>12</v>
      </c>
      <c r="E245" s="19">
        <v>2.5000000000000001E-3</v>
      </c>
      <c r="F245" s="58">
        <f t="shared" si="75"/>
        <v>84</v>
      </c>
      <c r="G245" s="47">
        <v>50</v>
      </c>
      <c r="H245" s="5">
        <f t="shared" si="71"/>
        <v>0.125</v>
      </c>
      <c r="I245" s="7">
        <f t="shared" si="72"/>
        <v>10.5</v>
      </c>
      <c r="J245" s="8">
        <f t="shared" si="73"/>
        <v>0.21</v>
      </c>
      <c r="L245"/>
      <c r="M245"/>
      <c r="N245"/>
      <c r="O245"/>
      <c r="P245"/>
      <c r="Q245"/>
      <c r="R245"/>
    </row>
    <row r="246" spans="1:18" ht="15.75" customHeight="1" x14ac:dyDescent="0.25">
      <c r="A246" s="181"/>
      <c r="B246" s="60">
        <f t="shared" si="74"/>
        <v>2</v>
      </c>
      <c r="C246" s="197"/>
      <c r="D246" s="36" t="s">
        <v>13</v>
      </c>
      <c r="E246" s="19">
        <v>4.0000000000000002E-4</v>
      </c>
      <c r="F246" s="58">
        <f t="shared" si="75"/>
        <v>84</v>
      </c>
      <c r="G246" s="47">
        <v>350</v>
      </c>
      <c r="H246" s="5">
        <f t="shared" si="71"/>
        <v>0.14000000000000001</v>
      </c>
      <c r="I246" s="7">
        <f t="shared" si="72"/>
        <v>11.760000000000002</v>
      </c>
      <c r="J246" s="8">
        <f t="shared" si="73"/>
        <v>3.3600000000000005E-2</v>
      </c>
      <c r="L246"/>
      <c r="M246"/>
      <c r="N246"/>
      <c r="O246"/>
      <c r="P246"/>
      <c r="Q246"/>
      <c r="R246"/>
    </row>
    <row r="247" spans="1:18" ht="15.75" customHeight="1" x14ac:dyDescent="0.25">
      <c r="A247" s="181"/>
      <c r="B247" s="60">
        <f t="shared" si="74"/>
        <v>2</v>
      </c>
      <c r="C247" s="198"/>
      <c r="D247" s="36" t="s">
        <v>79</v>
      </c>
      <c r="E247" s="44">
        <v>0.2</v>
      </c>
      <c r="F247" s="58">
        <f t="shared" si="75"/>
        <v>84</v>
      </c>
      <c r="G247" s="47"/>
      <c r="H247" s="5"/>
      <c r="I247" s="7"/>
      <c r="J247" s="8">
        <f>F247*E247</f>
        <v>16.8</v>
      </c>
      <c r="L247"/>
      <c r="M247"/>
      <c r="N247"/>
      <c r="O247"/>
      <c r="P247"/>
      <c r="Q247"/>
      <c r="R247"/>
    </row>
    <row r="248" spans="1:18" ht="15.75" customHeight="1" x14ac:dyDescent="0.25">
      <c r="A248" s="181"/>
      <c r="B248" s="60">
        <f t="shared" si="74"/>
        <v>2</v>
      </c>
      <c r="C248" s="199" t="s">
        <v>102</v>
      </c>
      <c r="D248" s="37" t="s">
        <v>77</v>
      </c>
      <c r="E248" s="6">
        <f>H248/G248</f>
        <v>3.5137837837837825E-2</v>
      </c>
      <c r="F248" s="58">
        <f t="shared" si="75"/>
        <v>84</v>
      </c>
      <c r="G248" s="48">
        <v>370</v>
      </c>
      <c r="H248" s="5">
        <f>61-H234-H235-H236-H237-H238-H239-H240-H241-H242-H243-H244-H245-H246-H247-H249-H250-H251-H252-H253-H254-H255-H256-H257-H258</f>
        <v>13.000999999999996</v>
      </c>
      <c r="I248" s="7">
        <f t="shared" ref="I248:I258" si="76">J248*G248</f>
        <v>1092.0839999999996</v>
      </c>
      <c r="J248" s="6">
        <f t="shared" si="73"/>
        <v>2.9515783783783771</v>
      </c>
      <c r="L248"/>
      <c r="M248"/>
      <c r="N248"/>
      <c r="O248"/>
      <c r="P248"/>
      <c r="Q248"/>
      <c r="R248"/>
    </row>
    <row r="249" spans="1:18" ht="15.75" customHeight="1" x14ac:dyDescent="0.25">
      <c r="A249" s="181"/>
      <c r="B249" s="60">
        <f t="shared" si="74"/>
        <v>2</v>
      </c>
      <c r="C249" s="199"/>
      <c r="D249" s="37" t="s">
        <v>38</v>
      </c>
      <c r="E249" s="6">
        <v>9.0000000000000011E-3</v>
      </c>
      <c r="F249" s="58">
        <f t="shared" si="75"/>
        <v>84</v>
      </c>
      <c r="G249" s="48">
        <v>40</v>
      </c>
      <c r="H249" s="5">
        <f t="shared" ref="H249:H258" si="77">G249*E249</f>
        <v>0.36000000000000004</v>
      </c>
      <c r="I249" s="7">
        <f t="shared" si="76"/>
        <v>30.240000000000006</v>
      </c>
      <c r="J249" s="6">
        <f t="shared" si="73"/>
        <v>0.75600000000000012</v>
      </c>
      <c r="L249"/>
      <c r="M249"/>
      <c r="N249"/>
      <c r="O249"/>
      <c r="P249"/>
      <c r="Q249"/>
      <c r="R249"/>
    </row>
    <row r="250" spans="1:18" ht="15.75" customHeight="1" x14ac:dyDescent="0.25">
      <c r="A250" s="181"/>
      <c r="B250" s="60">
        <f t="shared" si="74"/>
        <v>2</v>
      </c>
      <c r="C250" s="199"/>
      <c r="D250" s="37" t="s">
        <v>69</v>
      </c>
      <c r="E250" s="6">
        <v>1.2E-2</v>
      </c>
      <c r="F250" s="58">
        <f t="shared" si="75"/>
        <v>84</v>
      </c>
      <c r="G250" s="48">
        <v>80</v>
      </c>
      <c r="H250" s="5">
        <f t="shared" si="77"/>
        <v>0.96</v>
      </c>
      <c r="I250" s="7">
        <f t="shared" si="76"/>
        <v>80.64</v>
      </c>
      <c r="J250" s="6">
        <f t="shared" si="73"/>
        <v>1.008</v>
      </c>
      <c r="L250"/>
      <c r="M250"/>
      <c r="N250"/>
      <c r="O250"/>
      <c r="P250"/>
      <c r="Q250"/>
      <c r="R250"/>
    </row>
    <row r="251" spans="1:18" ht="15.75" customHeight="1" x14ac:dyDescent="0.25">
      <c r="A251" s="181"/>
      <c r="B251" s="60">
        <f t="shared" si="74"/>
        <v>2</v>
      </c>
      <c r="C251" s="199"/>
      <c r="D251" s="37" t="s">
        <v>19</v>
      </c>
      <c r="E251" s="6">
        <v>5.0000000000000001E-3</v>
      </c>
      <c r="F251" s="58">
        <f t="shared" si="75"/>
        <v>84</v>
      </c>
      <c r="G251" s="48">
        <v>150</v>
      </c>
      <c r="H251" s="5">
        <f t="shared" si="77"/>
        <v>0.75</v>
      </c>
      <c r="I251" s="7">
        <f t="shared" si="76"/>
        <v>63</v>
      </c>
      <c r="J251" s="6">
        <f t="shared" si="73"/>
        <v>0.42</v>
      </c>
      <c r="L251"/>
      <c r="M251"/>
      <c r="N251"/>
      <c r="O251"/>
      <c r="P251"/>
      <c r="Q251"/>
      <c r="R251"/>
    </row>
    <row r="252" spans="1:18" ht="15.75" customHeight="1" x14ac:dyDescent="0.25">
      <c r="A252" s="181"/>
      <c r="B252" s="60">
        <f t="shared" si="74"/>
        <v>2</v>
      </c>
      <c r="C252" s="199"/>
      <c r="D252" s="37" t="s">
        <v>7</v>
      </c>
      <c r="E252" s="6">
        <v>3.0000000000000001E-3</v>
      </c>
      <c r="F252" s="58">
        <f t="shared" si="75"/>
        <v>84</v>
      </c>
      <c r="G252" s="48">
        <v>118</v>
      </c>
      <c r="H252" s="5">
        <f t="shared" si="77"/>
        <v>0.35399999999999998</v>
      </c>
      <c r="I252" s="7">
        <f t="shared" si="76"/>
        <v>29.736000000000001</v>
      </c>
      <c r="J252" s="6">
        <f t="shared" si="73"/>
        <v>0.252</v>
      </c>
    </row>
    <row r="253" spans="1:18" ht="15.75" customHeight="1" x14ac:dyDescent="0.25">
      <c r="A253" s="181"/>
      <c r="B253" s="60">
        <f t="shared" si="74"/>
        <v>2</v>
      </c>
      <c r="C253" s="238" t="s">
        <v>37</v>
      </c>
      <c r="D253" s="36" t="s">
        <v>8</v>
      </c>
      <c r="E253" s="6">
        <v>0.17100000000000001</v>
      </c>
      <c r="F253" s="58">
        <f t="shared" si="75"/>
        <v>84</v>
      </c>
      <c r="G253" s="47">
        <v>40</v>
      </c>
      <c r="H253" s="5">
        <f t="shared" si="77"/>
        <v>6.8400000000000007</v>
      </c>
      <c r="I253" s="7">
        <f t="shared" si="76"/>
        <v>574.56000000000006</v>
      </c>
      <c r="J253" s="8">
        <f t="shared" si="73"/>
        <v>14.364000000000001</v>
      </c>
    </row>
    <row r="254" spans="1:18" ht="15.75" customHeight="1" x14ac:dyDescent="0.25">
      <c r="A254" s="181"/>
      <c r="B254" s="60">
        <f t="shared" si="74"/>
        <v>2</v>
      </c>
      <c r="C254" s="238"/>
      <c r="D254" s="36" t="s">
        <v>27</v>
      </c>
      <c r="E254" s="6">
        <v>5.0000000000000001E-3</v>
      </c>
      <c r="F254" s="58">
        <f t="shared" si="75"/>
        <v>84</v>
      </c>
      <c r="G254" s="47">
        <v>600</v>
      </c>
      <c r="H254" s="5">
        <f t="shared" si="77"/>
        <v>3</v>
      </c>
      <c r="I254" s="7">
        <f t="shared" si="76"/>
        <v>252</v>
      </c>
      <c r="J254" s="8">
        <f t="shared" si="73"/>
        <v>0.42</v>
      </c>
    </row>
    <row r="255" spans="1:18" ht="15.75" customHeight="1" x14ac:dyDescent="0.25">
      <c r="A255" s="181"/>
      <c r="B255" s="60">
        <f t="shared" si="74"/>
        <v>2</v>
      </c>
      <c r="C255" s="238"/>
      <c r="D255" s="36" t="s">
        <v>69</v>
      </c>
      <c r="E255" s="6">
        <v>2.4E-2</v>
      </c>
      <c r="F255" s="58">
        <f t="shared" si="75"/>
        <v>84</v>
      </c>
      <c r="G255" s="47">
        <v>80</v>
      </c>
      <c r="H255" s="5">
        <f t="shared" si="77"/>
        <v>1.92</v>
      </c>
      <c r="I255" s="7">
        <f t="shared" si="76"/>
        <v>161.28</v>
      </c>
      <c r="J255" s="8">
        <f t="shared" si="73"/>
        <v>2.016</v>
      </c>
      <c r="L255"/>
      <c r="M255"/>
      <c r="N255"/>
      <c r="O255"/>
      <c r="P255"/>
      <c r="Q255"/>
      <c r="R255"/>
    </row>
    <row r="256" spans="1:18" ht="15.75" customHeight="1" x14ac:dyDescent="0.25">
      <c r="A256" s="181"/>
      <c r="B256" s="60">
        <f t="shared" si="74"/>
        <v>2</v>
      </c>
      <c r="C256" s="73" t="s">
        <v>65</v>
      </c>
      <c r="D256" s="38" t="s">
        <v>108</v>
      </c>
      <c r="E256" s="44">
        <v>0.2</v>
      </c>
      <c r="F256" s="58">
        <f t="shared" si="75"/>
        <v>84</v>
      </c>
      <c r="G256" s="47">
        <v>60</v>
      </c>
      <c r="H256" s="70">
        <f t="shared" si="77"/>
        <v>12</v>
      </c>
      <c r="I256" s="7">
        <f t="shared" si="76"/>
        <v>1008</v>
      </c>
      <c r="J256" s="8">
        <f t="shared" si="73"/>
        <v>16.8</v>
      </c>
    </row>
    <row r="257" spans="1:45" ht="15.75" customHeight="1" x14ac:dyDescent="0.25">
      <c r="A257" s="181"/>
      <c r="B257" s="60">
        <f t="shared" si="74"/>
        <v>2</v>
      </c>
      <c r="C257" s="3" t="s">
        <v>38</v>
      </c>
      <c r="D257" s="41" t="s">
        <v>38</v>
      </c>
      <c r="E257" s="6">
        <v>0.04</v>
      </c>
      <c r="F257" s="58">
        <f t="shared" si="75"/>
        <v>84</v>
      </c>
      <c r="G257" s="47">
        <v>40</v>
      </c>
      <c r="H257" s="5">
        <f t="shared" si="77"/>
        <v>1.6</v>
      </c>
      <c r="I257" s="7">
        <f t="shared" si="76"/>
        <v>134.4</v>
      </c>
      <c r="J257" s="8">
        <f t="shared" si="73"/>
        <v>3.36</v>
      </c>
    </row>
    <row r="258" spans="1:45" ht="15.75" customHeight="1" x14ac:dyDescent="0.25">
      <c r="A258" s="191"/>
      <c r="B258" s="60">
        <f t="shared" si="74"/>
        <v>2</v>
      </c>
      <c r="C258" s="72" t="s">
        <v>22</v>
      </c>
      <c r="D258" s="39" t="s">
        <v>22</v>
      </c>
      <c r="E258" s="6">
        <v>0.05</v>
      </c>
      <c r="F258" s="58">
        <f t="shared" si="75"/>
        <v>84</v>
      </c>
      <c r="G258" s="48">
        <v>88</v>
      </c>
      <c r="H258" s="5">
        <f t="shared" si="77"/>
        <v>4.4000000000000004</v>
      </c>
      <c r="I258" s="7">
        <f t="shared" si="76"/>
        <v>369.6</v>
      </c>
      <c r="J258" s="8">
        <f t="shared" si="73"/>
        <v>4.2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71"/>
      <c r="G259" s="71"/>
      <c r="H259" s="2">
        <f>SUM(H234:H258)</f>
        <v>61</v>
      </c>
      <c r="I259" s="2">
        <f t="shared" ref="I259:J259" si="78">SUM(I234:I258)</f>
        <v>5124</v>
      </c>
      <c r="J259" s="45">
        <f t="shared" si="78"/>
        <v>80.349178378378397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B263*42</f>
        <v>84</v>
      </c>
      <c r="G263" s="47">
        <v>38</v>
      </c>
      <c r="H263" s="70">
        <f t="shared" ref="H263:H268" si="79">G263*E263</f>
        <v>0.98799999999999999</v>
      </c>
      <c r="I263" s="7">
        <f t="shared" ref="I263:I272" si="80">J263*G263</f>
        <v>82.99199999999999</v>
      </c>
      <c r="J263" s="8">
        <f>F263*E263</f>
        <v>2.1839999999999997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84</v>
      </c>
      <c r="G264" s="47">
        <v>118</v>
      </c>
      <c r="H264" s="70">
        <f t="shared" si="79"/>
        <v>0.70799999999999996</v>
      </c>
      <c r="I264" s="7">
        <f t="shared" si="80"/>
        <v>59.472000000000001</v>
      </c>
      <c r="J264" s="8">
        <f t="shared" ref="J264:J268" si="81">F264*E264</f>
        <v>0.504</v>
      </c>
      <c r="L264" s="17"/>
    </row>
    <row r="265" spans="1:45" ht="15.75" customHeight="1" x14ac:dyDescent="0.25">
      <c r="A265" s="181"/>
      <c r="B265" s="60">
        <f t="shared" ref="B265:B280" si="82">B264</f>
        <v>2</v>
      </c>
      <c r="C265" s="193"/>
      <c r="D265" s="36" t="s">
        <v>8</v>
      </c>
      <c r="E265" s="44">
        <v>3.5000000000000003E-2</v>
      </c>
      <c r="F265" s="58">
        <f t="shared" ref="F265:F280" si="83">F264</f>
        <v>84</v>
      </c>
      <c r="G265" s="47">
        <v>40</v>
      </c>
      <c r="H265" s="70">
        <f t="shared" si="79"/>
        <v>1.4000000000000001</v>
      </c>
      <c r="I265" s="7">
        <f t="shared" si="80"/>
        <v>117.60000000000002</v>
      </c>
      <c r="J265" s="8">
        <f t="shared" si="81"/>
        <v>2.9400000000000004</v>
      </c>
      <c r="L265" s="17"/>
    </row>
    <row r="266" spans="1:45" ht="15.75" customHeight="1" x14ac:dyDescent="0.25">
      <c r="A266" s="181"/>
      <c r="B266" s="60">
        <f t="shared" si="82"/>
        <v>2</v>
      </c>
      <c r="C266" s="193"/>
      <c r="D266" s="36" t="s">
        <v>10</v>
      </c>
      <c r="E266" s="44">
        <v>2.5000000000000001E-2</v>
      </c>
      <c r="F266" s="58">
        <f t="shared" si="83"/>
        <v>84</v>
      </c>
      <c r="G266" s="47">
        <v>65</v>
      </c>
      <c r="H266" s="70">
        <f t="shared" si="79"/>
        <v>1.625</v>
      </c>
      <c r="I266" s="7">
        <f t="shared" si="80"/>
        <v>136.5</v>
      </c>
      <c r="J266" s="8">
        <f t="shared" si="81"/>
        <v>2.1</v>
      </c>
      <c r="L266" s="17"/>
    </row>
    <row r="267" spans="1:45" ht="15.75" customHeight="1" x14ac:dyDescent="0.25">
      <c r="A267" s="181"/>
      <c r="B267" s="60">
        <f t="shared" si="82"/>
        <v>2</v>
      </c>
      <c r="C267" s="193"/>
      <c r="D267" s="36" t="s">
        <v>9</v>
      </c>
      <c r="E267" s="44">
        <v>1.9E-2</v>
      </c>
      <c r="F267" s="58">
        <f t="shared" si="83"/>
        <v>84</v>
      </c>
      <c r="G267" s="47">
        <v>35</v>
      </c>
      <c r="H267" s="70">
        <f t="shared" si="79"/>
        <v>0.66500000000000004</v>
      </c>
      <c r="I267" s="7">
        <f t="shared" si="80"/>
        <v>55.859999999999992</v>
      </c>
      <c r="J267" s="8">
        <f t="shared" si="81"/>
        <v>1.5959999999999999</v>
      </c>
      <c r="L267" s="17"/>
    </row>
    <row r="268" spans="1:45" ht="15.75" customHeight="1" x14ac:dyDescent="0.25">
      <c r="A268" s="181"/>
      <c r="B268" s="60">
        <f t="shared" si="82"/>
        <v>2</v>
      </c>
      <c r="C268" s="194"/>
      <c r="D268" s="36" t="s">
        <v>11</v>
      </c>
      <c r="E268" s="44">
        <v>1.7999999999999999E-2</v>
      </c>
      <c r="F268" s="58">
        <f t="shared" si="83"/>
        <v>84</v>
      </c>
      <c r="G268" s="47">
        <v>25</v>
      </c>
      <c r="H268" s="70">
        <f t="shared" si="79"/>
        <v>0.44999999999999996</v>
      </c>
      <c r="I268" s="7">
        <f t="shared" si="80"/>
        <v>37.799999999999997</v>
      </c>
      <c r="J268" s="8">
        <f t="shared" si="81"/>
        <v>1.5119999999999998</v>
      </c>
    </row>
    <row r="269" spans="1:45" ht="15.75" customHeight="1" x14ac:dyDescent="0.25">
      <c r="A269" s="181"/>
      <c r="B269" s="60">
        <f t="shared" si="82"/>
        <v>2</v>
      </c>
      <c r="C269" s="192" t="s">
        <v>28</v>
      </c>
      <c r="D269" s="36" t="s">
        <v>81</v>
      </c>
      <c r="E269" s="6">
        <f>H269/G269</f>
        <v>8.7713513513513516E-2</v>
      </c>
      <c r="F269" s="58">
        <f t="shared" si="83"/>
        <v>84</v>
      </c>
      <c r="G269" s="49">
        <v>370</v>
      </c>
      <c r="H269" s="5">
        <f>61-H263-H264-H265-H266-H267-H268-H270-H271-H272-H273-H274-H275-H276-H277-H278-H279-H280</f>
        <v>32.454000000000001</v>
      </c>
      <c r="I269" s="7">
        <f t="shared" si="80"/>
        <v>2726.136</v>
      </c>
      <c r="J269" s="8">
        <f>F269*E269</f>
        <v>7.3679351351351352</v>
      </c>
    </row>
    <row r="270" spans="1:45" ht="15.75" customHeight="1" x14ac:dyDescent="0.25">
      <c r="A270" s="181"/>
      <c r="B270" s="60">
        <f t="shared" si="82"/>
        <v>2</v>
      </c>
      <c r="C270" s="193"/>
      <c r="D270" s="36" t="s">
        <v>57</v>
      </c>
      <c r="E270" s="6">
        <v>0.03</v>
      </c>
      <c r="F270" s="58">
        <f t="shared" si="83"/>
        <v>84</v>
      </c>
      <c r="G270" s="49">
        <v>100</v>
      </c>
      <c r="H270" s="5">
        <f>G270*E270</f>
        <v>3</v>
      </c>
      <c r="I270" s="7">
        <f t="shared" si="80"/>
        <v>252</v>
      </c>
      <c r="J270" s="8">
        <f t="shared" ref="J270:J280" si="84">F270*E270</f>
        <v>2.52</v>
      </c>
    </row>
    <row r="271" spans="1:45" ht="15.75" customHeight="1" x14ac:dyDescent="0.25">
      <c r="A271" s="181"/>
      <c r="B271" s="60">
        <f t="shared" si="82"/>
        <v>2</v>
      </c>
      <c r="C271" s="193"/>
      <c r="D271" s="36" t="s">
        <v>32</v>
      </c>
      <c r="E271" s="6">
        <v>1.2E-2</v>
      </c>
      <c r="F271" s="58">
        <f t="shared" si="83"/>
        <v>84</v>
      </c>
      <c r="G271" s="49">
        <v>150</v>
      </c>
      <c r="H271" s="5">
        <f>G271*E271</f>
        <v>1.8</v>
      </c>
      <c r="I271" s="7">
        <f t="shared" si="80"/>
        <v>151.19999999999999</v>
      </c>
      <c r="J271" s="8">
        <f t="shared" si="84"/>
        <v>1.008</v>
      </c>
    </row>
    <row r="272" spans="1:45" ht="15.75" customHeight="1" x14ac:dyDescent="0.25">
      <c r="A272" s="181"/>
      <c r="B272" s="60">
        <f t="shared" si="82"/>
        <v>2</v>
      </c>
      <c r="C272" s="193"/>
      <c r="D272" s="36" t="s">
        <v>24</v>
      </c>
      <c r="E272" s="6">
        <v>2E-3</v>
      </c>
      <c r="F272" s="58">
        <f t="shared" si="83"/>
        <v>84</v>
      </c>
      <c r="G272" s="47">
        <v>180</v>
      </c>
      <c r="H272" s="5">
        <f>G272*E272</f>
        <v>0.36</v>
      </c>
      <c r="I272" s="7">
        <f t="shared" si="80"/>
        <v>30.240000000000002</v>
      </c>
      <c r="J272" s="8">
        <f t="shared" si="84"/>
        <v>0.16800000000000001</v>
      </c>
    </row>
    <row r="273" spans="1:18" ht="15.75" customHeight="1" x14ac:dyDescent="0.25">
      <c r="A273" s="181"/>
      <c r="B273" s="60">
        <f t="shared" si="82"/>
        <v>2</v>
      </c>
      <c r="C273" s="194"/>
      <c r="D273" s="36" t="s">
        <v>79</v>
      </c>
      <c r="E273" s="6">
        <v>0.2</v>
      </c>
      <c r="F273" s="58">
        <f t="shared" si="83"/>
        <v>84</v>
      </c>
      <c r="G273" s="47"/>
      <c r="H273" s="5"/>
      <c r="I273" s="7"/>
      <c r="J273" s="8">
        <f t="shared" si="84"/>
        <v>16.8</v>
      </c>
    </row>
    <row r="274" spans="1:18" ht="15.75" customHeight="1" x14ac:dyDescent="0.25">
      <c r="A274" s="181"/>
      <c r="B274" s="60">
        <f t="shared" si="82"/>
        <v>2</v>
      </c>
      <c r="C274" s="192" t="s">
        <v>82</v>
      </c>
      <c r="D274" s="36" t="s">
        <v>8</v>
      </c>
      <c r="E274" s="6">
        <v>0.2</v>
      </c>
      <c r="F274" s="58">
        <f t="shared" si="83"/>
        <v>84</v>
      </c>
      <c r="G274" s="47">
        <v>40</v>
      </c>
      <c r="H274" s="5">
        <f>G274*E274</f>
        <v>8</v>
      </c>
      <c r="I274" s="7">
        <f>J274*G274</f>
        <v>672</v>
      </c>
      <c r="J274" s="8">
        <f t="shared" si="84"/>
        <v>16.8</v>
      </c>
    </row>
    <row r="275" spans="1:18" ht="15.75" customHeight="1" x14ac:dyDescent="0.25">
      <c r="A275" s="181"/>
      <c r="B275" s="60">
        <f t="shared" si="82"/>
        <v>2</v>
      </c>
      <c r="C275" s="194"/>
      <c r="D275" s="36" t="s">
        <v>27</v>
      </c>
      <c r="E275" s="6">
        <v>5.0000000000000001E-3</v>
      </c>
      <c r="F275" s="58">
        <f t="shared" si="83"/>
        <v>84</v>
      </c>
      <c r="G275" s="47">
        <v>600</v>
      </c>
      <c r="H275" s="5">
        <f>G275*E275</f>
        <v>3</v>
      </c>
      <c r="I275" s="7">
        <f>J275*G275</f>
        <v>252</v>
      </c>
      <c r="J275" s="8">
        <f t="shared" si="84"/>
        <v>0.42</v>
      </c>
    </row>
    <row r="276" spans="1:18" ht="15.75" customHeight="1" x14ac:dyDescent="0.25">
      <c r="A276" s="181"/>
      <c r="B276" s="60">
        <f t="shared" si="82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3"/>
        <v>84</v>
      </c>
      <c r="G276" s="49">
        <v>80</v>
      </c>
      <c r="H276" s="5">
        <f>G276*E276</f>
        <v>3.6799999999999997</v>
      </c>
      <c r="I276" s="7">
        <f>J276*G276</f>
        <v>309.12</v>
      </c>
      <c r="J276" s="8">
        <f t="shared" si="84"/>
        <v>3.8639999999999999</v>
      </c>
    </row>
    <row r="277" spans="1:18" ht="15.75" customHeight="1" x14ac:dyDescent="0.25">
      <c r="A277" s="181"/>
      <c r="B277" s="60">
        <f t="shared" si="82"/>
        <v>2</v>
      </c>
      <c r="C277" s="184"/>
      <c r="D277" s="36" t="s">
        <v>12</v>
      </c>
      <c r="E277" s="6">
        <v>2.4E-2</v>
      </c>
      <c r="F277" s="58">
        <f t="shared" si="83"/>
        <v>84</v>
      </c>
      <c r="G277" s="47">
        <v>50</v>
      </c>
      <c r="H277" s="5">
        <f>G277*E277</f>
        <v>1.2</v>
      </c>
      <c r="I277" s="7">
        <f>J277*G277</f>
        <v>100.8</v>
      </c>
      <c r="J277" s="8">
        <f t="shared" si="84"/>
        <v>2.016</v>
      </c>
      <c r="L277"/>
      <c r="M277"/>
      <c r="N277"/>
      <c r="O277"/>
      <c r="P277"/>
      <c r="Q277"/>
      <c r="R277"/>
    </row>
    <row r="278" spans="1:18" ht="15.75" customHeight="1" x14ac:dyDescent="0.25">
      <c r="A278" s="181"/>
      <c r="B278" s="60">
        <f t="shared" si="82"/>
        <v>2</v>
      </c>
      <c r="C278" s="184"/>
      <c r="D278" s="36" t="s">
        <v>13</v>
      </c>
      <c r="E278" s="40">
        <v>2.0000000000000001E-4</v>
      </c>
      <c r="F278" s="58">
        <f t="shared" si="83"/>
        <v>84</v>
      </c>
      <c r="G278" s="47">
        <v>350</v>
      </c>
      <c r="H278" s="5">
        <f>G278*E278</f>
        <v>7.0000000000000007E-2</v>
      </c>
      <c r="I278" s="7">
        <f>J278*G278</f>
        <v>5.8800000000000008</v>
      </c>
      <c r="J278" s="8">
        <f t="shared" si="84"/>
        <v>1.6800000000000002E-2</v>
      </c>
      <c r="L278"/>
      <c r="M278"/>
      <c r="N278"/>
      <c r="O278"/>
      <c r="P278"/>
      <c r="Q278"/>
      <c r="R278"/>
    </row>
    <row r="279" spans="1:18" ht="15.75" customHeight="1" x14ac:dyDescent="0.25">
      <c r="A279" s="181"/>
      <c r="B279" s="60">
        <f t="shared" si="82"/>
        <v>2</v>
      </c>
      <c r="C279" s="185"/>
      <c r="D279" s="36" t="s">
        <v>79</v>
      </c>
      <c r="E279" s="6">
        <v>0.17199999999999999</v>
      </c>
      <c r="F279" s="58">
        <f t="shared" si="83"/>
        <v>84</v>
      </c>
      <c r="G279" s="47"/>
      <c r="H279" s="5"/>
      <c r="I279" s="7"/>
      <c r="J279" s="8">
        <f t="shared" si="84"/>
        <v>14.447999999999999</v>
      </c>
      <c r="L279"/>
      <c r="M279"/>
      <c r="N279"/>
      <c r="O279"/>
      <c r="P279"/>
      <c r="Q279"/>
      <c r="R279"/>
    </row>
    <row r="280" spans="1:18" ht="15.75" customHeight="1" x14ac:dyDescent="0.25">
      <c r="A280" s="191"/>
      <c r="B280" s="60">
        <f t="shared" si="82"/>
        <v>2</v>
      </c>
      <c r="C280" s="3" t="s">
        <v>38</v>
      </c>
      <c r="D280" s="41" t="s">
        <v>38</v>
      </c>
      <c r="E280" s="6">
        <v>0.04</v>
      </c>
      <c r="F280" s="58">
        <f t="shared" si="83"/>
        <v>84</v>
      </c>
      <c r="G280" s="47">
        <v>40</v>
      </c>
      <c r="H280" s="5">
        <f>G280*E280</f>
        <v>1.6</v>
      </c>
      <c r="I280" s="7">
        <f>J280*G280</f>
        <v>134.4</v>
      </c>
      <c r="J280" s="8">
        <f t="shared" si="84"/>
        <v>3.36</v>
      </c>
      <c r="L280"/>
      <c r="M280"/>
      <c r="N280"/>
      <c r="O280"/>
      <c r="P280"/>
      <c r="Q280"/>
      <c r="R280"/>
    </row>
    <row r="281" spans="1:18" ht="15.75" customHeight="1" x14ac:dyDescent="0.25">
      <c r="A281" s="174" t="s">
        <v>41</v>
      </c>
      <c r="B281" s="174"/>
      <c r="C281" s="174"/>
      <c r="D281" s="174"/>
      <c r="E281" s="45"/>
      <c r="F281" s="71"/>
      <c r="G281" s="71"/>
      <c r="H281" s="2">
        <f>SUM(H263:H280)</f>
        <v>61</v>
      </c>
      <c r="I281" s="2">
        <f>SUM(I263:I280)</f>
        <v>5123.9999999999991</v>
      </c>
      <c r="J281" s="45">
        <f>SUM(J263:J280)</f>
        <v>79.624735135135126</v>
      </c>
    </row>
    <row r="282" spans="1:18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B282*31</f>
        <v>62</v>
      </c>
      <c r="G282" s="49">
        <v>38</v>
      </c>
      <c r="H282" s="5">
        <f t="shared" ref="H282:H291" si="85">G282*E282</f>
        <v>2.2799999999999998</v>
      </c>
      <c r="I282" s="7">
        <f t="shared" ref="I282:I291" si="86">J282*G282</f>
        <v>141.35999999999999</v>
      </c>
      <c r="J282" s="8">
        <f>F282*E282</f>
        <v>3.7199999999999998</v>
      </c>
    </row>
    <row r="283" spans="1:18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62</v>
      </c>
      <c r="G283" s="49">
        <v>35</v>
      </c>
      <c r="H283" s="5">
        <f t="shared" si="85"/>
        <v>0.28000000000000003</v>
      </c>
      <c r="I283" s="7">
        <f t="shared" si="86"/>
        <v>17.36</v>
      </c>
      <c r="J283" s="8">
        <f t="shared" ref="J283:J304" si="87">F283*E283</f>
        <v>0.496</v>
      </c>
    </row>
    <row r="284" spans="1:18" ht="15.75" customHeight="1" x14ac:dyDescent="0.25">
      <c r="A284" s="181"/>
      <c r="B284" s="60">
        <f t="shared" ref="B284:B304" si="88">B283</f>
        <v>2</v>
      </c>
      <c r="C284" s="182"/>
      <c r="D284" s="37" t="s">
        <v>13</v>
      </c>
      <c r="E284" s="40">
        <v>2.0000000000000001E-4</v>
      </c>
      <c r="F284" s="58">
        <f t="shared" ref="F284:F304" si="89">F283</f>
        <v>62</v>
      </c>
      <c r="G284" s="49">
        <v>350</v>
      </c>
      <c r="H284" s="5">
        <f t="shared" si="85"/>
        <v>7.0000000000000007E-2</v>
      </c>
      <c r="I284" s="7">
        <f t="shared" si="86"/>
        <v>4.3400000000000007</v>
      </c>
      <c r="J284" s="8">
        <f t="shared" si="87"/>
        <v>1.2400000000000001E-2</v>
      </c>
    </row>
    <row r="285" spans="1:18" ht="15.75" customHeight="1" x14ac:dyDescent="0.25">
      <c r="A285" s="181"/>
      <c r="B285" s="60">
        <f t="shared" si="88"/>
        <v>2</v>
      </c>
      <c r="C285" s="182"/>
      <c r="D285" s="36" t="s">
        <v>12</v>
      </c>
      <c r="E285" s="6">
        <v>3.0000000000000001E-3</v>
      </c>
      <c r="F285" s="58">
        <f t="shared" si="89"/>
        <v>62</v>
      </c>
      <c r="G285" s="49">
        <v>50</v>
      </c>
      <c r="H285" s="5">
        <f t="shared" si="85"/>
        <v>0.15</v>
      </c>
      <c r="I285" s="7">
        <f t="shared" si="86"/>
        <v>9.3000000000000007</v>
      </c>
      <c r="J285" s="8">
        <f t="shared" si="87"/>
        <v>0.186</v>
      </c>
    </row>
    <row r="286" spans="1:18" ht="15.75" customHeight="1" x14ac:dyDescent="0.25">
      <c r="A286" s="181"/>
      <c r="B286" s="60">
        <f t="shared" si="88"/>
        <v>2</v>
      </c>
      <c r="C286" s="182"/>
      <c r="D286" s="37" t="s">
        <v>7</v>
      </c>
      <c r="E286" s="6">
        <v>3.0000000000000001E-3</v>
      </c>
      <c r="F286" s="58">
        <f t="shared" si="89"/>
        <v>62</v>
      </c>
      <c r="G286" s="47">
        <v>118</v>
      </c>
      <c r="H286" s="5">
        <f t="shared" si="85"/>
        <v>0.35399999999999998</v>
      </c>
      <c r="I286" s="7">
        <f t="shared" si="86"/>
        <v>21.948</v>
      </c>
      <c r="J286" s="8">
        <f t="shared" si="87"/>
        <v>0.186</v>
      </c>
    </row>
    <row r="287" spans="1:18" ht="15.75" customHeight="1" x14ac:dyDescent="0.25">
      <c r="A287" s="181"/>
      <c r="B287" s="60">
        <f t="shared" si="88"/>
        <v>2</v>
      </c>
      <c r="C287" s="183" t="s">
        <v>23</v>
      </c>
      <c r="D287" s="36" t="s">
        <v>8</v>
      </c>
      <c r="E287" s="6">
        <v>0.1</v>
      </c>
      <c r="F287" s="58">
        <f t="shared" si="89"/>
        <v>62</v>
      </c>
      <c r="G287" s="47">
        <v>40</v>
      </c>
      <c r="H287" s="5">
        <f t="shared" si="85"/>
        <v>4</v>
      </c>
      <c r="I287" s="7">
        <f t="shared" si="86"/>
        <v>248</v>
      </c>
      <c r="J287" s="8">
        <f t="shared" si="87"/>
        <v>6.2</v>
      </c>
    </row>
    <row r="288" spans="1:18" ht="15.75" customHeight="1" x14ac:dyDescent="0.25">
      <c r="A288" s="181"/>
      <c r="B288" s="60">
        <f t="shared" si="88"/>
        <v>2</v>
      </c>
      <c r="C288" s="184"/>
      <c r="D288" s="36" t="s">
        <v>18</v>
      </c>
      <c r="E288" s="6">
        <v>0.02</v>
      </c>
      <c r="F288" s="58">
        <f t="shared" si="89"/>
        <v>62</v>
      </c>
      <c r="G288" s="47">
        <v>40</v>
      </c>
      <c r="H288" s="5">
        <f t="shared" si="85"/>
        <v>0.8</v>
      </c>
      <c r="I288" s="7">
        <f t="shared" si="86"/>
        <v>49.6</v>
      </c>
      <c r="J288" s="8">
        <f t="shared" si="87"/>
        <v>1.24</v>
      </c>
    </row>
    <row r="289" spans="1:45" ht="15.75" customHeight="1" x14ac:dyDescent="0.25">
      <c r="A289" s="181"/>
      <c r="B289" s="60">
        <f t="shared" si="88"/>
        <v>2</v>
      </c>
      <c r="C289" s="184"/>
      <c r="D289" s="36" t="s">
        <v>9</v>
      </c>
      <c r="E289" s="6">
        <v>1.3000000000000001E-2</v>
      </c>
      <c r="F289" s="58">
        <f t="shared" si="89"/>
        <v>62</v>
      </c>
      <c r="G289" s="47">
        <v>35</v>
      </c>
      <c r="H289" s="5">
        <f t="shared" si="85"/>
        <v>0.45500000000000002</v>
      </c>
      <c r="I289" s="7">
        <f t="shared" si="86"/>
        <v>28.21</v>
      </c>
      <c r="J289" s="8">
        <f t="shared" si="87"/>
        <v>0.80600000000000005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88"/>
        <v>2</v>
      </c>
      <c r="C290" s="184"/>
      <c r="D290" s="37" t="s">
        <v>11</v>
      </c>
      <c r="E290" s="6">
        <v>1.2E-2</v>
      </c>
      <c r="F290" s="58">
        <f t="shared" si="89"/>
        <v>62</v>
      </c>
      <c r="G290" s="47">
        <v>25</v>
      </c>
      <c r="H290" s="5">
        <f t="shared" si="85"/>
        <v>0.3</v>
      </c>
      <c r="I290" s="7">
        <f t="shared" si="86"/>
        <v>18.600000000000001</v>
      </c>
      <c r="J290" s="8">
        <f t="shared" si="87"/>
        <v>0.74399999999999999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88"/>
        <v>2</v>
      </c>
      <c r="C291" s="184"/>
      <c r="D291" s="37" t="s">
        <v>7</v>
      </c>
      <c r="E291" s="6">
        <v>5.0000000000000001E-3</v>
      </c>
      <c r="F291" s="58">
        <f t="shared" si="89"/>
        <v>62</v>
      </c>
      <c r="G291" s="47">
        <v>118</v>
      </c>
      <c r="H291" s="5">
        <f t="shared" si="85"/>
        <v>0.59</v>
      </c>
      <c r="I291" s="7">
        <f t="shared" si="86"/>
        <v>36.58</v>
      </c>
      <c r="J291" s="8">
        <f t="shared" si="87"/>
        <v>0.31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88"/>
        <v>2</v>
      </c>
      <c r="C292" s="185"/>
      <c r="D292" s="37" t="s">
        <v>79</v>
      </c>
      <c r="E292" s="6">
        <v>0.17499999999999999</v>
      </c>
      <c r="F292" s="58">
        <f t="shared" si="89"/>
        <v>62</v>
      </c>
      <c r="G292" s="48"/>
      <c r="H292" s="70"/>
      <c r="I292" s="7"/>
      <c r="J292" s="6">
        <f t="shared" si="87"/>
        <v>10.85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88"/>
        <v>2</v>
      </c>
      <c r="C293" s="186" t="s">
        <v>34</v>
      </c>
      <c r="D293" s="36" t="s">
        <v>61</v>
      </c>
      <c r="E293" s="6">
        <f>H293/G293</f>
        <v>0.12692222222222221</v>
      </c>
      <c r="F293" s="58">
        <f t="shared" si="89"/>
        <v>62</v>
      </c>
      <c r="G293" s="47">
        <v>180</v>
      </c>
      <c r="H293" s="5">
        <f>61-H282-H283-H284-H285-H286-H287-H288-H289-H290-H291-H294-H295-H296-H297-H298-H299-H300-H302-H303-H304</f>
        <v>22.845999999999997</v>
      </c>
      <c r="I293" s="7">
        <f t="shared" ref="I293:I300" si="90">J293*G293</f>
        <v>1416.4519999999998</v>
      </c>
      <c r="J293" s="8">
        <f t="shared" si="87"/>
        <v>7.8691777777777769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88"/>
        <v>2</v>
      </c>
      <c r="C294" s="187"/>
      <c r="D294" s="36" t="s">
        <v>9</v>
      </c>
      <c r="E294" s="6">
        <v>0.02</v>
      </c>
      <c r="F294" s="58">
        <f t="shared" si="89"/>
        <v>62</v>
      </c>
      <c r="G294" s="49">
        <v>35</v>
      </c>
      <c r="H294" s="5">
        <f t="shared" ref="H294:H300" si="91">G294*E294</f>
        <v>0.70000000000000007</v>
      </c>
      <c r="I294" s="7">
        <f t="shared" si="90"/>
        <v>43.4</v>
      </c>
      <c r="J294" s="8">
        <f t="shared" si="87"/>
        <v>1.24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88"/>
        <v>2</v>
      </c>
      <c r="C295" s="187"/>
      <c r="D295" s="37" t="s">
        <v>11</v>
      </c>
      <c r="E295" s="6">
        <v>1.2999999999999999E-2</v>
      </c>
      <c r="F295" s="58">
        <f t="shared" si="89"/>
        <v>62</v>
      </c>
      <c r="G295" s="47">
        <v>25</v>
      </c>
      <c r="H295" s="5">
        <f t="shared" si="91"/>
        <v>0.32500000000000001</v>
      </c>
      <c r="I295" s="7">
        <f t="shared" si="90"/>
        <v>20.149999999999999</v>
      </c>
      <c r="J295" s="8">
        <f t="shared" si="87"/>
        <v>0.80599999999999994</v>
      </c>
    </row>
    <row r="296" spans="1:45" ht="15.75" customHeight="1" x14ac:dyDescent="0.25">
      <c r="A296" s="181"/>
      <c r="B296" s="60">
        <f t="shared" si="88"/>
        <v>2</v>
      </c>
      <c r="C296" s="187"/>
      <c r="D296" s="37" t="s">
        <v>27</v>
      </c>
      <c r="E296" s="6">
        <v>0.01</v>
      </c>
      <c r="F296" s="58">
        <f t="shared" si="89"/>
        <v>62</v>
      </c>
      <c r="G296" s="47">
        <v>600</v>
      </c>
      <c r="H296" s="5">
        <f t="shared" si="91"/>
        <v>6</v>
      </c>
      <c r="I296" s="7">
        <f t="shared" si="90"/>
        <v>372</v>
      </c>
      <c r="J296" s="8">
        <f t="shared" si="87"/>
        <v>0.62</v>
      </c>
    </row>
    <row r="297" spans="1:45" ht="15.75" customHeight="1" x14ac:dyDescent="0.25">
      <c r="A297" s="181"/>
      <c r="B297" s="60">
        <f t="shared" si="88"/>
        <v>2</v>
      </c>
      <c r="C297" s="188"/>
      <c r="D297" s="37" t="s">
        <v>87</v>
      </c>
      <c r="E297" s="6">
        <v>5.8000000000000003E-2</v>
      </c>
      <c r="F297" s="58">
        <f t="shared" si="89"/>
        <v>62</v>
      </c>
      <c r="G297" s="47">
        <v>50</v>
      </c>
      <c r="H297" s="5">
        <f t="shared" si="91"/>
        <v>2.9000000000000004</v>
      </c>
      <c r="I297" s="7">
        <f t="shared" si="90"/>
        <v>179.8</v>
      </c>
      <c r="J297" s="8">
        <f>F297*E297</f>
        <v>3.5960000000000001</v>
      </c>
    </row>
    <row r="298" spans="1:45" ht="15.75" customHeight="1" x14ac:dyDescent="0.25">
      <c r="A298" s="181"/>
      <c r="B298" s="60">
        <f t="shared" si="88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89"/>
        <v>62</v>
      </c>
      <c r="G298" s="53">
        <v>80</v>
      </c>
      <c r="H298" s="43">
        <f t="shared" si="91"/>
        <v>3.6799999999999997</v>
      </c>
      <c r="I298" s="43">
        <f t="shared" si="90"/>
        <v>228.16</v>
      </c>
      <c r="J298" s="6">
        <f>F298*E298</f>
        <v>2.8519999999999999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88"/>
        <v>2</v>
      </c>
      <c r="C299" s="184"/>
      <c r="D299" s="36" t="s">
        <v>12</v>
      </c>
      <c r="E299" s="6">
        <v>2.4E-2</v>
      </c>
      <c r="F299" s="58">
        <f t="shared" si="89"/>
        <v>62</v>
      </c>
      <c r="G299" s="47">
        <v>50</v>
      </c>
      <c r="H299" s="5">
        <f t="shared" si="91"/>
        <v>1.2</v>
      </c>
      <c r="I299" s="7">
        <f t="shared" si="90"/>
        <v>74.400000000000006</v>
      </c>
      <c r="J299" s="8">
        <f t="shared" si="87"/>
        <v>1.488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88"/>
        <v>2</v>
      </c>
      <c r="C300" s="184"/>
      <c r="D300" s="36" t="s">
        <v>13</v>
      </c>
      <c r="E300" s="40">
        <v>2.0000000000000001E-4</v>
      </c>
      <c r="F300" s="58">
        <f t="shared" si="89"/>
        <v>62</v>
      </c>
      <c r="G300" s="47">
        <v>350</v>
      </c>
      <c r="H300" s="5">
        <f t="shared" si="91"/>
        <v>7.0000000000000007E-2</v>
      </c>
      <c r="I300" s="7">
        <f t="shared" si="90"/>
        <v>4.3400000000000007</v>
      </c>
      <c r="J300" s="8">
        <f t="shared" si="87"/>
        <v>1.2400000000000001E-2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88"/>
        <v>2</v>
      </c>
      <c r="C301" s="185"/>
      <c r="D301" s="36" t="s">
        <v>79</v>
      </c>
      <c r="E301" s="6">
        <v>0.17199999999999999</v>
      </c>
      <c r="F301" s="58">
        <f t="shared" si="89"/>
        <v>62</v>
      </c>
      <c r="G301" s="47"/>
      <c r="H301" s="5"/>
      <c r="I301" s="7"/>
      <c r="J301" s="8">
        <f t="shared" si="87"/>
        <v>10.664</v>
      </c>
    </row>
    <row r="302" spans="1:45" ht="15.75" customHeight="1" x14ac:dyDescent="0.25">
      <c r="A302" s="181"/>
      <c r="B302" s="60">
        <f t="shared" si="88"/>
        <v>2</v>
      </c>
      <c r="C302" s="3" t="s">
        <v>38</v>
      </c>
      <c r="D302" s="41" t="s">
        <v>38</v>
      </c>
      <c r="E302" s="6">
        <v>0.04</v>
      </c>
      <c r="F302" s="58">
        <f t="shared" si="89"/>
        <v>62</v>
      </c>
      <c r="G302" s="47">
        <v>40</v>
      </c>
      <c r="H302" s="5">
        <f>G302*E302</f>
        <v>1.6</v>
      </c>
      <c r="I302" s="7">
        <f>J302*G302</f>
        <v>99.2</v>
      </c>
      <c r="J302" s="8">
        <f t="shared" si="87"/>
        <v>2.48</v>
      </c>
    </row>
    <row r="303" spans="1:45" ht="15.75" customHeight="1" x14ac:dyDescent="0.25">
      <c r="A303" s="181"/>
      <c r="B303" s="60">
        <f t="shared" si="88"/>
        <v>2</v>
      </c>
      <c r="C303" s="72" t="s">
        <v>22</v>
      </c>
      <c r="D303" s="39" t="s">
        <v>22</v>
      </c>
      <c r="E303" s="6">
        <v>0.05</v>
      </c>
      <c r="F303" s="58">
        <f t="shared" si="89"/>
        <v>62</v>
      </c>
      <c r="G303" s="48">
        <v>88</v>
      </c>
      <c r="H303" s="5">
        <f>G303*E303</f>
        <v>4.4000000000000004</v>
      </c>
      <c r="I303" s="7">
        <f>J303*G303</f>
        <v>272.8</v>
      </c>
      <c r="J303" s="8">
        <f t="shared" si="87"/>
        <v>3.1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88"/>
        <v>2</v>
      </c>
      <c r="C304" s="9" t="s">
        <v>14</v>
      </c>
      <c r="D304" s="36" t="s">
        <v>14</v>
      </c>
      <c r="E304" s="8">
        <v>0.1</v>
      </c>
      <c r="F304" s="58">
        <f t="shared" si="89"/>
        <v>62</v>
      </c>
      <c r="G304" s="48">
        <v>80</v>
      </c>
      <c r="H304" s="5">
        <f>G304*E304</f>
        <v>8</v>
      </c>
      <c r="I304" s="7">
        <f>J304*G304</f>
        <v>496</v>
      </c>
      <c r="J304" s="8">
        <f t="shared" si="87"/>
        <v>6.2</v>
      </c>
    </row>
    <row r="305" spans="1:17" ht="15.75" customHeight="1" x14ac:dyDescent="0.25">
      <c r="A305" s="174" t="s">
        <v>41</v>
      </c>
      <c r="B305" s="174"/>
      <c r="C305" s="174"/>
      <c r="D305" s="174"/>
      <c r="E305" s="71"/>
      <c r="F305" s="71"/>
      <c r="G305" s="71"/>
      <c r="H305" s="2">
        <f>SUM(H282:H304)</f>
        <v>61.000000000000007</v>
      </c>
      <c r="I305" s="2">
        <f>SUM(I282:I304)</f>
        <v>3782.0000000000005</v>
      </c>
      <c r="J305" s="45">
        <f>SUM(J282:J304)</f>
        <v>65.67797777777777</v>
      </c>
    </row>
    <row r="306" spans="1:17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61366</v>
      </c>
      <c r="J306" s="54">
        <f>J29+J51+J73+J91+J128+J152+J178+J202+J233+J259+J281+J305</f>
        <v>967.7355957957958</v>
      </c>
    </row>
    <row r="307" spans="1:17" customFormat="1" ht="15.75" customHeight="1" x14ac:dyDescent="0.25"/>
    <row r="308" spans="1:17" ht="15" customHeight="1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3" spans="1:17" x14ac:dyDescent="0.25">
      <c r="I313" s="20"/>
    </row>
  </sheetData>
  <mergeCells count="102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</mergeCells>
  <pageMargins left="0.33" right="0.28000000000000003" top="0.2" bottom="0.16" header="0.2" footer="0.16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D60" sqref="D60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119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124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1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79" t="s">
        <v>59</v>
      </c>
      <c r="D6" s="36" t="s">
        <v>3</v>
      </c>
      <c r="E6" s="44">
        <v>0.06</v>
      </c>
      <c r="F6" s="47">
        <v>0</v>
      </c>
      <c r="G6" s="47">
        <v>40</v>
      </c>
      <c r="H6" s="5">
        <f t="shared" ref="H6:H15" si="0">G6*E6</f>
        <v>2.4</v>
      </c>
      <c r="I6" s="7">
        <f t="shared" ref="I6:I15" si="1">J6*G6</f>
        <v>0</v>
      </c>
      <c r="J6" s="8">
        <f>F6*E6</f>
        <v>0</v>
      </c>
      <c r="L6" s="36" t="s">
        <v>3</v>
      </c>
      <c r="M6" s="8">
        <f>J6+J107</f>
        <v>0</v>
      </c>
      <c r="N6" s="49">
        <v>40</v>
      </c>
      <c r="O6" s="4">
        <f>M6*N6</f>
        <v>0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0</v>
      </c>
      <c r="G7" s="47">
        <v>38</v>
      </c>
      <c r="H7" s="5">
        <f t="shared" si="0"/>
        <v>0.95000000000000007</v>
      </c>
      <c r="I7" s="7">
        <f t="shared" si="1"/>
        <v>0</v>
      </c>
      <c r="J7" s="8">
        <f t="shared" ref="J7:J27" si="2">F7*E7</f>
        <v>0</v>
      </c>
      <c r="L7" s="36" t="s">
        <v>4</v>
      </c>
      <c r="M7" s="8">
        <f>J7+J179+J238+J282</f>
        <v>0</v>
      </c>
      <c r="N7" s="49">
        <v>38</v>
      </c>
      <c r="O7" s="4">
        <f t="shared" ref="O7:O38" si="3">M7*N7</f>
        <v>0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0</v>
      </c>
      <c r="G8" s="48">
        <v>38</v>
      </c>
      <c r="H8" s="5">
        <f t="shared" si="0"/>
        <v>1.9000000000000001</v>
      </c>
      <c r="I8" s="7">
        <f t="shared" si="1"/>
        <v>0</v>
      </c>
      <c r="J8" s="8">
        <f t="shared" si="2"/>
        <v>0</v>
      </c>
      <c r="L8" s="36" t="s">
        <v>6</v>
      </c>
      <c r="M8" s="8">
        <f>J8+J29+J55+J129+J159+J211+J234+J239+J263</f>
        <v>0</v>
      </c>
      <c r="N8" s="49">
        <v>38</v>
      </c>
      <c r="O8" s="4">
        <f t="shared" si="3"/>
        <v>0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0</v>
      </c>
      <c r="G9" s="49">
        <v>40</v>
      </c>
      <c r="H9" s="5">
        <f t="shared" si="0"/>
        <v>1.08</v>
      </c>
      <c r="I9" s="7">
        <f t="shared" si="1"/>
        <v>0</v>
      </c>
      <c r="J9" s="8">
        <f t="shared" si="2"/>
        <v>0</v>
      </c>
      <c r="L9" s="36" t="s">
        <v>8</v>
      </c>
      <c r="M9" s="8">
        <f>J9+J31+J57+J66+J78+J111+J133+J144+J161+J165+J184+J216+J240+J253+J265+J274+J287</f>
        <v>0</v>
      </c>
      <c r="N9" s="49">
        <v>40</v>
      </c>
      <c r="O9" s="4">
        <f t="shared" si="3"/>
        <v>0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0</v>
      </c>
      <c r="G10" s="50">
        <v>35</v>
      </c>
      <c r="H10" s="5">
        <f t="shared" si="0"/>
        <v>0.45499999999999996</v>
      </c>
      <c r="I10" s="7">
        <f t="shared" si="1"/>
        <v>0</v>
      </c>
      <c r="J10" s="8">
        <f t="shared" si="2"/>
        <v>0</v>
      </c>
      <c r="L10" s="36" t="s">
        <v>9</v>
      </c>
      <c r="M10" s="8">
        <f>J10+J19+J33+J59+J74+J80+J113+J119+J132+J135+J163+J167+J180+J186+J191+J214+J218+J224+J241+J267+J283+J289+J294</f>
        <v>0</v>
      </c>
      <c r="N10" s="49">
        <v>35</v>
      </c>
      <c r="O10" s="4">
        <f t="shared" si="3"/>
        <v>0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0</v>
      </c>
      <c r="G11" s="47">
        <v>25</v>
      </c>
      <c r="H11" s="5">
        <f t="shared" si="0"/>
        <v>0.3</v>
      </c>
      <c r="I11" s="7">
        <f t="shared" si="1"/>
        <v>0</v>
      </c>
      <c r="J11" s="8">
        <f t="shared" si="2"/>
        <v>0</v>
      </c>
      <c r="L11" s="36" t="s">
        <v>11</v>
      </c>
      <c r="M11" s="8">
        <f>J11+J20+J34+J60+J81+J85+J108+J114+J120+J136+J142+J164+J168++J187+J192+J219+J225+J242+J268+J290+J295</f>
        <v>0</v>
      </c>
      <c r="N11" s="49">
        <v>25</v>
      </c>
      <c r="O11" s="4">
        <f t="shared" si="3"/>
        <v>0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0</v>
      </c>
      <c r="G12" s="47">
        <v>150</v>
      </c>
      <c r="H12" s="5">
        <f t="shared" si="0"/>
        <v>1.125</v>
      </c>
      <c r="I12" s="7">
        <f t="shared" si="1"/>
        <v>0</v>
      </c>
      <c r="J12" s="8">
        <f t="shared" si="2"/>
        <v>0</v>
      </c>
      <c r="L12" s="36" t="s">
        <v>45</v>
      </c>
      <c r="M12" s="8">
        <f>J12+J63+J116+J141+J221+J243+J271</f>
        <v>0</v>
      </c>
      <c r="N12" s="49">
        <v>150</v>
      </c>
      <c r="O12" s="4">
        <f t="shared" si="3"/>
        <v>0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0</v>
      </c>
      <c r="G13" s="47">
        <v>600</v>
      </c>
      <c r="H13" s="5">
        <f t="shared" si="0"/>
        <v>3</v>
      </c>
      <c r="I13" s="7">
        <f t="shared" si="1"/>
        <v>0</v>
      </c>
      <c r="J13" s="8">
        <f t="shared" si="2"/>
        <v>0</v>
      </c>
      <c r="L13" s="36" t="s">
        <v>27</v>
      </c>
      <c r="M13" s="8">
        <f>J13+J18+J43+J67+J87+J122+J145+J172+J174+J193+J227+J244+J254+J275+J296</f>
        <v>0</v>
      </c>
      <c r="N13" s="49">
        <v>600</v>
      </c>
      <c r="O13" s="4">
        <f t="shared" si="3"/>
        <v>0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0</v>
      </c>
      <c r="G14" s="47">
        <v>50</v>
      </c>
      <c r="H14" s="5">
        <f t="shared" si="0"/>
        <v>0.125</v>
      </c>
      <c r="I14" s="7">
        <f t="shared" si="1"/>
        <v>0</v>
      </c>
      <c r="J14" s="8">
        <f t="shared" si="2"/>
        <v>0</v>
      </c>
      <c r="L14" s="36" t="s">
        <v>12</v>
      </c>
      <c r="M14" s="8">
        <f>J14+J23+J45+J69+J77+J124+J148+J182+J196+J229+J245+J277+J285+J299</f>
        <v>0</v>
      </c>
      <c r="N14" s="49">
        <v>50</v>
      </c>
      <c r="O14" s="4">
        <f t="shared" si="3"/>
        <v>0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0</v>
      </c>
      <c r="G15" s="47">
        <v>350</v>
      </c>
      <c r="H15" s="5">
        <f t="shared" si="0"/>
        <v>0.14000000000000001</v>
      </c>
      <c r="I15" s="4">
        <f t="shared" si="1"/>
        <v>0</v>
      </c>
      <c r="J15" s="8">
        <f t="shared" si="2"/>
        <v>0</v>
      </c>
      <c r="L15" s="36" t="s">
        <v>13</v>
      </c>
      <c r="M15" s="8">
        <f>J15+J24+J46+J70+J125+J149+J181+J197+J230+J246+J278+J284+J300</f>
        <v>0</v>
      </c>
      <c r="N15" s="49">
        <v>350</v>
      </c>
      <c r="O15" s="4">
        <f t="shared" si="3"/>
        <v>0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0</v>
      </c>
      <c r="G16" s="47"/>
      <c r="H16" s="5"/>
      <c r="I16" s="7"/>
      <c r="J16" s="8">
        <f>F16*E16</f>
        <v>0</v>
      </c>
      <c r="L16" s="36" t="s">
        <v>81</v>
      </c>
      <c r="M16" s="8">
        <f>J17+J37+J61+J110+J118+J139+J215+J223+J248+J269</f>
        <v>0</v>
      </c>
      <c r="N16" s="49">
        <v>370</v>
      </c>
      <c r="O16" s="4">
        <f t="shared" si="3"/>
        <v>0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7.7621621621621631E-2</v>
      </c>
      <c r="F17" s="58">
        <f t="shared" si="5"/>
        <v>0</v>
      </c>
      <c r="G17" s="47">
        <v>370</v>
      </c>
      <c r="H17" s="5">
        <f>61-H6-H7-H8-H9-H10-H11-H12-H13-H14-H15-H16-H18-H19-H20-H21-H22-H23-H24-H25-H26-H27</f>
        <v>28.720000000000006</v>
      </c>
      <c r="I17" s="7">
        <f t="shared" ref="I17:I24" si="6">J17*G17</f>
        <v>0</v>
      </c>
      <c r="J17" s="8">
        <f t="shared" si="2"/>
        <v>0</v>
      </c>
      <c r="L17" s="36" t="s">
        <v>87</v>
      </c>
      <c r="M17" s="8">
        <f>J21+J86+J112+J194+J217+J297</f>
        <v>0</v>
      </c>
      <c r="N17" s="49">
        <v>50</v>
      </c>
      <c r="O17" s="4">
        <f t="shared" si="3"/>
        <v>0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0</v>
      </c>
      <c r="G18" s="47">
        <v>600</v>
      </c>
      <c r="H18" s="5">
        <f t="shared" ref="H18:H24" si="7">G18*E18</f>
        <v>4.8</v>
      </c>
      <c r="I18" s="7">
        <f t="shared" si="6"/>
        <v>0</v>
      </c>
      <c r="J18" s="8">
        <f t="shared" si="2"/>
        <v>0</v>
      </c>
      <c r="L18" s="36" t="s">
        <v>74</v>
      </c>
      <c r="M18" s="8">
        <f>J22+J44+J147+J228</f>
        <v>0</v>
      </c>
      <c r="N18" s="49">
        <v>110</v>
      </c>
      <c r="O18" s="4">
        <f t="shared" si="3"/>
        <v>0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0</v>
      </c>
      <c r="G19" s="47">
        <v>35</v>
      </c>
      <c r="H19" s="5">
        <f t="shared" si="7"/>
        <v>0.56000000000000005</v>
      </c>
      <c r="I19" s="7">
        <f t="shared" si="6"/>
        <v>0</v>
      </c>
      <c r="J19" s="8">
        <f t="shared" si="2"/>
        <v>0</v>
      </c>
      <c r="L19" s="36" t="s">
        <v>38</v>
      </c>
      <c r="M19" s="8">
        <f>J26+J48+J72+J89+J127+J151+J176+J199+J232+J257+J280+J302+J38+J249</f>
        <v>0</v>
      </c>
      <c r="N19" s="49">
        <v>40</v>
      </c>
      <c r="O19" s="4">
        <f t="shared" si="3"/>
        <v>0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0</v>
      </c>
      <c r="G20" s="47">
        <v>25</v>
      </c>
      <c r="H20" s="5">
        <f t="shared" si="7"/>
        <v>0.27499999999999997</v>
      </c>
      <c r="I20" s="7">
        <f t="shared" si="6"/>
        <v>0</v>
      </c>
      <c r="J20" s="8">
        <f t="shared" si="2"/>
        <v>0</v>
      </c>
      <c r="L20" s="36" t="s">
        <v>14</v>
      </c>
      <c r="M20" s="8">
        <f>J27+J68+J75+J195+J276+J304</f>
        <v>0</v>
      </c>
      <c r="N20" s="49">
        <v>80</v>
      </c>
      <c r="O20" s="4">
        <f t="shared" si="3"/>
        <v>0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0</v>
      </c>
      <c r="G21" s="47">
        <v>50</v>
      </c>
      <c r="H21" s="5">
        <f t="shared" si="7"/>
        <v>2.2999999999999998</v>
      </c>
      <c r="I21" s="7">
        <f t="shared" si="6"/>
        <v>0</v>
      </c>
      <c r="J21" s="8">
        <f t="shared" si="2"/>
        <v>0</v>
      </c>
      <c r="L21" s="37" t="s">
        <v>7</v>
      </c>
      <c r="M21" s="8">
        <f>J30+J35+J41+J56+J82+J109+J115+J131+J137+J140+J160+J169+J183+J188+J213+J220+J237+J252+J264+J286+J291</f>
        <v>0</v>
      </c>
      <c r="N21" s="49">
        <v>118</v>
      </c>
      <c r="O21" s="4">
        <f t="shared" si="3"/>
        <v>0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0</v>
      </c>
      <c r="G22" s="47">
        <v>110</v>
      </c>
      <c r="H22" s="5">
        <f t="shared" si="7"/>
        <v>2.2000000000000002</v>
      </c>
      <c r="I22" s="7">
        <f t="shared" si="6"/>
        <v>0</v>
      </c>
      <c r="J22" s="8">
        <f t="shared" si="2"/>
        <v>0</v>
      </c>
      <c r="L22" s="37" t="s">
        <v>18</v>
      </c>
      <c r="M22" s="8">
        <f>J32+J185+J288</f>
        <v>0</v>
      </c>
      <c r="N22" s="49">
        <v>40</v>
      </c>
      <c r="O22" s="4">
        <f t="shared" si="3"/>
        <v>0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0</v>
      </c>
      <c r="G23" s="47">
        <v>50</v>
      </c>
      <c r="H23" s="5">
        <f t="shared" si="7"/>
        <v>1</v>
      </c>
      <c r="I23" s="7">
        <f t="shared" si="6"/>
        <v>0</v>
      </c>
      <c r="J23" s="8">
        <f t="shared" si="2"/>
        <v>0</v>
      </c>
      <c r="L23" s="37" t="s">
        <v>69</v>
      </c>
      <c r="M23" s="8">
        <f>J39+J146+J250+J255</f>
        <v>0</v>
      </c>
      <c r="N23" s="49">
        <v>80</v>
      </c>
      <c r="O23" s="4">
        <f t="shared" si="3"/>
        <v>0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0</v>
      </c>
      <c r="G24" s="47">
        <v>350</v>
      </c>
      <c r="H24" s="5">
        <f t="shared" si="7"/>
        <v>7.0000000000000007E-2</v>
      </c>
      <c r="I24" s="4">
        <f t="shared" si="6"/>
        <v>0</v>
      </c>
      <c r="J24" s="8">
        <f>F24*E24</f>
        <v>0</v>
      </c>
      <c r="L24" s="37" t="s">
        <v>19</v>
      </c>
      <c r="M24" s="8">
        <f>J40+J251</f>
        <v>0</v>
      </c>
      <c r="N24" s="49">
        <v>150</v>
      </c>
      <c r="O24" s="4">
        <f t="shared" si="3"/>
        <v>0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0</v>
      </c>
      <c r="G25" s="47"/>
      <c r="H25" s="5"/>
      <c r="I25" s="7"/>
      <c r="J25" s="8">
        <f t="shared" si="2"/>
        <v>0</v>
      </c>
      <c r="L25" s="37" t="s">
        <v>21</v>
      </c>
      <c r="M25" s="8">
        <f>J42+J173</f>
        <v>0</v>
      </c>
      <c r="N25" s="49">
        <v>80</v>
      </c>
      <c r="O25" s="4">
        <f t="shared" si="3"/>
        <v>0</v>
      </c>
    </row>
    <row r="26" spans="1:15" ht="15.75" customHeight="1" x14ac:dyDescent="0.25">
      <c r="A26" s="203"/>
      <c r="B26" s="57">
        <f t="shared" si="4"/>
        <v>2</v>
      </c>
      <c r="C26" s="79" t="s">
        <v>38</v>
      </c>
      <c r="D26" s="36" t="s">
        <v>38</v>
      </c>
      <c r="E26" s="44">
        <v>0.04</v>
      </c>
      <c r="F26" s="58">
        <f t="shared" si="5"/>
        <v>0</v>
      </c>
      <c r="G26" s="47">
        <v>40</v>
      </c>
      <c r="H26" s="5">
        <f>G26*E26</f>
        <v>1.6</v>
      </c>
      <c r="I26" s="7">
        <f>J26*G26</f>
        <v>0</v>
      </c>
      <c r="J26" s="8">
        <f t="shared" si="2"/>
        <v>0</v>
      </c>
      <c r="L26" s="36" t="s">
        <v>70</v>
      </c>
      <c r="M26" s="8">
        <f>J49+J90</f>
        <v>0</v>
      </c>
      <c r="N26" s="49">
        <v>100</v>
      </c>
      <c r="O26" s="4">
        <f t="shared" si="3"/>
        <v>0</v>
      </c>
    </row>
    <row r="27" spans="1:15" ht="15.75" customHeight="1" x14ac:dyDescent="0.25">
      <c r="A27" s="215"/>
      <c r="B27" s="57">
        <f t="shared" si="4"/>
        <v>2</v>
      </c>
      <c r="C27" s="79" t="s">
        <v>14</v>
      </c>
      <c r="D27" s="36" t="s">
        <v>14</v>
      </c>
      <c r="E27" s="8">
        <v>0.1</v>
      </c>
      <c r="F27" s="58">
        <f t="shared" si="5"/>
        <v>0</v>
      </c>
      <c r="G27" s="48">
        <v>80</v>
      </c>
      <c r="H27" s="5">
        <f>G27*E27</f>
        <v>8</v>
      </c>
      <c r="I27" s="7">
        <f>J27*G27</f>
        <v>0</v>
      </c>
      <c r="J27" s="8">
        <f t="shared" si="2"/>
        <v>0</v>
      </c>
      <c r="L27" s="36" t="s">
        <v>10</v>
      </c>
      <c r="M27" s="8">
        <f>J58+J162+J266</f>
        <v>0</v>
      </c>
      <c r="N27" s="49">
        <v>65</v>
      </c>
      <c r="O27" s="4">
        <f t="shared" si="3"/>
        <v>0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74"/>
      <c r="G28" s="74"/>
      <c r="H28" s="2">
        <f>SUM(H6:H27)</f>
        <v>61.000000000000007</v>
      </c>
      <c r="I28" s="2">
        <f>SUM(I6:I27)</f>
        <v>0</v>
      </c>
      <c r="J28" s="45">
        <f>SUM(J6:J27)</f>
        <v>0</v>
      </c>
      <c r="L28" s="36" t="s">
        <v>57</v>
      </c>
      <c r="M28" s="8">
        <f>J62+J270</f>
        <v>0</v>
      </c>
      <c r="N28" s="49">
        <v>100</v>
      </c>
      <c r="O28" s="4">
        <f t="shared" si="3"/>
        <v>0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0</v>
      </c>
      <c r="G29" s="49">
        <v>38</v>
      </c>
      <c r="H29" s="79">
        <f t="shared" ref="H29:H35" si="8">E29*G29</f>
        <v>2.774</v>
      </c>
      <c r="I29" s="7">
        <f t="shared" ref="I29:I35" si="9">J29*G29</f>
        <v>0</v>
      </c>
      <c r="J29" s="6">
        <f>F29*E29</f>
        <v>0</v>
      </c>
      <c r="L29" s="36" t="s">
        <v>24</v>
      </c>
      <c r="M29" s="8">
        <f>J64+J272</f>
        <v>0</v>
      </c>
      <c r="N29" s="49">
        <v>180</v>
      </c>
      <c r="O29" s="4">
        <f t="shared" si="3"/>
        <v>0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0</v>
      </c>
      <c r="G30" s="48">
        <v>118</v>
      </c>
      <c r="H30" s="79">
        <f t="shared" si="8"/>
        <v>0.47200000000000003</v>
      </c>
      <c r="I30" s="7">
        <f t="shared" si="9"/>
        <v>0</v>
      </c>
      <c r="J30" s="6">
        <f t="shared" ref="J30:J49" si="10">F30*E30</f>
        <v>0</v>
      </c>
      <c r="L30" s="38" t="s">
        <v>15</v>
      </c>
      <c r="M30" s="8">
        <f>J76+J235</f>
        <v>0</v>
      </c>
      <c r="N30" s="49">
        <v>140</v>
      </c>
      <c r="O30" s="4">
        <f t="shared" si="3"/>
        <v>0</v>
      </c>
    </row>
    <row r="31" spans="1:15" ht="15.75" customHeight="1" x14ac:dyDescent="0.25">
      <c r="A31" s="203"/>
      <c r="B31" s="57">
        <f t="shared" ref="B31:B49" si="11">B30</f>
        <v>2</v>
      </c>
      <c r="C31" s="210" t="s">
        <v>23</v>
      </c>
      <c r="D31" s="37" t="s">
        <v>8</v>
      </c>
      <c r="E31" s="6">
        <v>0.1</v>
      </c>
      <c r="F31" s="59">
        <f t="shared" ref="F31:F49" si="12">F30</f>
        <v>0</v>
      </c>
      <c r="G31" s="47">
        <v>40</v>
      </c>
      <c r="H31" s="79">
        <f t="shared" si="8"/>
        <v>4</v>
      </c>
      <c r="I31" s="7">
        <f t="shared" si="9"/>
        <v>0</v>
      </c>
      <c r="J31" s="6">
        <f t="shared" si="10"/>
        <v>0</v>
      </c>
      <c r="L31" s="36" t="s">
        <v>61</v>
      </c>
      <c r="M31" s="8">
        <f>J84+J171+J190+J293</f>
        <v>0</v>
      </c>
      <c r="N31" s="49">
        <v>180</v>
      </c>
      <c r="O31" s="4">
        <f t="shared" si="3"/>
        <v>0</v>
      </c>
    </row>
    <row r="32" spans="1:15" ht="15.75" customHeight="1" x14ac:dyDescent="0.25">
      <c r="A32" s="203"/>
      <c r="B32" s="57">
        <f t="shared" si="11"/>
        <v>2</v>
      </c>
      <c r="C32" s="211"/>
      <c r="D32" s="37" t="s">
        <v>18</v>
      </c>
      <c r="E32" s="6">
        <v>0.02</v>
      </c>
      <c r="F32" s="59">
        <f t="shared" si="12"/>
        <v>0</v>
      </c>
      <c r="G32" s="48">
        <v>40</v>
      </c>
      <c r="H32" s="79">
        <f t="shared" si="8"/>
        <v>0.8</v>
      </c>
      <c r="I32" s="7">
        <f t="shared" si="9"/>
        <v>0</v>
      </c>
      <c r="J32" s="6">
        <f t="shared" si="10"/>
        <v>0</v>
      </c>
      <c r="L32" s="38" t="s">
        <v>65</v>
      </c>
      <c r="M32" s="8">
        <f>J88+J175+J256</f>
        <v>0</v>
      </c>
      <c r="N32" s="49">
        <v>60</v>
      </c>
      <c r="O32" s="4">
        <f t="shared" si="3"/>
        <v>0</v>
      </c>
    </row>
    <row r="33" spans="1:18" ht="15.75" customHeight="1" x14ac:dyDescent="0.25">
      <c r="A33" s="203"/>
      <c r="B33" s="57">
        <f t="shared" si="11"/>
        <v>2</v>
      </c>
      <c r="C33" s="211"/>
      <c r="D33" s="37" t="s">
        <v>9</v>
      </c>
      <c r="E33" s="6">
        <v>1.2999999999999999E-2</v>
      </c>
      <c r="F33" s="59">
        <f t="shared" si="12"/>
        <v>0</v>
      </c>
      <c r="G33" s="48">
        <v>35</v>
      </c>
      <c r="H33" s="79">
        <f t="shared" si="8"/>
        <v>0.45499999999999996</v>
      </c>
      <c r="I33" s="7">
        <f t="shared" si="9"/>
        <v>0</v>
      </c>
      <c r="J33" s="6">
        <f t="shared" si="10"/>
        <v>0</v>
      </c>
      <c r="L33" s="39" t="s">
        <v>22</v>
      </c>
      <c r="M33" s="8">
        <f>J177+J200+J258+J303</f>
        <v>0</v>
      </c>
      <c r="N33" s="49">
        <v>88</v>
      </c>
      <c r="O33" s="4">
        <f t="shared" si="3"/>
        <v>0</v>
      </c>
    </row>
    <row r="34" spans="1:18" ht="15.75" customHeight="1" x14ac:dyDescent="0.25">
      <c r="A34" s="203"/>
      <c r="B34" s="57">
        <f t="shared" si="11"/>
        <v>2</v>
      </c>
      <c r="C34" s="211"/>
      <c r="D34" s="37" t="s">
        <v>11</v>
      </c>
      <c r="E34" s="6">
        <v>1.2E-2</v>
      </c>
      <c r="F34" s="59">
        <f t="shared" si="12"/>
        <v>0</v>
      </c>
      <c r="G34" s="48">
        <v>25</v>
      </c>
      <c r="H34" s="79">
        <f t="shared" si="8"/>
        <v>0.3</v>
      </c>
      <c r="I34" s="7">
        <f t="shared" si="9"/>
        <v>0</v>
      </c>
      <c r="J34" s="6">
        <f t="shared" si="10"/>
        <v>0</v>
      </c>
      <c r="L34" s="36" t="s">
        <v>25</v>
      </c>
      <c r="M34" s="8">
        <f>J123+J201+J298</f>
        <v>0</v>
      </c>
      <c r="N34" s="49">
        <v>80</v>
      </c>
      <c r="O34" s="4">
        <f t="shared" si="3"/>
        <v>0</v>
      </c>
    </row>
    <row r="35" spans="1:18" ht="15.75" customHeight="1" x14ac:dyDescent="0.25">
      <c r="A35" s="203"/>
      <c r="B35" s="57">
        <f t="shared" si="11"/>
        <v>2</v>
      </c>
      <c r="C35" s="211"/>
      <c r="D35" s="37" t="s">
        <v>7</v>
      </c>
      <c r="E35" s="6">
        <v>5.0000000000000001E-3</v>
      </c>
      <c r="F35" s="59">
        <f t="shared" si="12"/>
        <v>0</v>
      </c>
      <c r="G35" s="48">
        <v>118</v>
      </c>
      <c r="H35" s="79">
        <f t="shared" si="8"/>
        <v>0.59</v>
      </c>
      <c r="I35" s="7">
        <f t="shared" si="9"/>
        <v>0</v>
      </c>
      <c r="J35" s="6">
        <f t="shared" si="10"/>
        <v>0</v>
      </c>
      <c r="L35" s="36" t="s">
        <v>17</v>
      </c>
      <c r="M35" s="8">
        <f>J236</f>
        <v>0</v>
      </c>
      <c r="N35" s="49">
        <v>350</v>
      </c>
      <c r="O35" s="4">
        <f t="shared" si="3"/>
        <v>0</v>
      </c>
    </row>
    <row r="36" spans="1:18" ht="15.75" customHeight="1" x14ac:dyDescent="0.25">
      <c r="A36" s="203"/>
      <c r="B36" s="57">
        <f t="shared" si="11"/>
        <v>2</v>
      </c>
      <c r="C36" s="212"/>
      <c r="D36" s="37" t="s">
        <v>79</v>
      </c>
      <c r="E36" s="6">
        <v>0.17499999999999999</v>
      </c>
      <c r="F36" s="59">
        <f t="shared" si="12"/>
        <v>0</v>
      </c>
      <c r="G36" s="48"/>
      <c r="H36" s="79"/>
      <c r="I36" s="7"/>
      <c r="J36" s="6">
        <f t="shared" si="10"/>
        <v>0</v>
      </c>
      <c r="L36" s="36" t="s">
        <v>90</v>
      </c>
      <c r="M36" s="8">
        <f>J79+J121+J166+J226</f>
        <v>0</v>
      </c>
      <c r="N36" s="49">
        <v>45</v>
      </c>
      <c r="O36" s="4">
        <f t="shared" si="3"/>
        <v>0</v>
      </c>
    </row>
    <row r="37" spans="1:18" ht="15.75" customHeight="1" x14ac:dyDescent="0.25">
      <c r="A37" s="203"/>
      <c r="B37" s="57">
        <f t="shared" si="11"/>
        <v>2</v>
      </c>
      <c r="C37" s="199" t="s">
        <v>102</v>
      </c>
      <c r="D37" s="37" t="s">
        <v>77</v>
      </c>
      <c r="E37" s="6">
        <f>H37/G37</f>
        <v>6.5499999999999975E-2</v>
      </c>
      <c r="F37" s="59">
        <f t="shared" si="12"/>
        <v>0</v>
      </c>
      <c r="G37" s="48">
        <v>370</v>
      </c>
      <c r="H37" s="79">
        <f>61-H29-H30-H31-H32-H33-H34-H35-H36-H38-H39-H40-H41-H42-H43-H44-H45-H46-H47-H48-H49</f>
        <v>24.234999999999992</v>
      </c>
      <c r="I37" s="7">
        <f t="shared" ref="I37:I46" si="13">J37*G37</f>
        <v>0</v>
      </c>
      <c r="J37" s="6">
        <f t="shared" si="10"/>
        <v>0</v>
      </c>
      <c r="L37" s="37" t="s">
        <v>35</v>
      </c>
      <c r="M37" s="8">
        <f>J130+J212</f>
        <v>0</v>
      </c>
      <c r="N37" s="49">
        <v>125</v>
      </c>
      <c r="O37" s="4">
        <f t="shared" si="3"/>
        <v>0</v>
      </c>
    </row>
    <row r="38" spans="1:18" ht="15.75" customHeight="1" x14ac:dyDescent="0.25">
      <c r="A38" s="203"/>
      <c r="B38" s="57">
        <f t="shared" si="11"/>
        <v>2</v>
      </c>
      <c r="C38" s="199"/>
      <c r="D38" s="37" t="s">
        <v>38</v>
      </c>
      <c r="E38" s="6">
        <v>9.0000000000000011E-3</v>
      </c>
      <c r="F38" s="59">
        <f t="shared" si="12"/>
        <v>0</v>
      </c>
      <c r="G38" s="48">
        <v>40</v>
      </c>
      <c r="H38" s="79">
        <f t="shared" ref="H38:H43" si="14">E38*G38</f>
        <v>0.36000000000000004</v>
      </c>
      <c r="I38" s="7">
        <f t="shared" si="13"/>
        <v>0</v>
      </c>
      <c r="J38" s="6">
        <f t="shared" si="10"/>
        <v>0</v>
      </c>
      <c r="L38" s="36" t="s">
        <v>73</v>
      </c>
      <c r="M38" s="8">
        <f>J134</f>
        <v>0</v>
      </c>
      <c r="N38" s="49">
        <v>40</v>
      </c>
      <c r="O38" s="4">
        <f t="shared" si="3"/>
        <v>0</v>
      </c>
    </row>
    <row r="39" spans="1:18" ht="15.75" customHeight="1" x14ac:dyDescent="0.25">
      <c r="A39" s="203"/>
      <c r="B39" s="57">
        <f t="shared" si="11"/>
        <v>2</v>
      </c>
      <c r="C39" s="199"/>
      <c r="D39" s="37" t="s">
        <v>69</v>
      </c>
      <c r="E39" s="6">
        <v>1.2E-2</v>
      </c>
      <c r="F39" s="59">
        <f t="shared" si="12"/>
        <v>0</v>
      </c>
      <c r="G39" s="48">
        <v>80</v>
      </c>
      <c r="H39" s="79">
        <f t="shared" si="14"/>
        <v>0.96</v>
      </c>
      <c r="I39" s="7">
        <f t="shared" si="13"/>
        <v>0</v>
      </c>
      <c r="J39" s="6">
        <f t="shared" si="10"/>
        <v>0</v>
      </c>
      <c r="L39" s="36" t="s">
        <v>16</v>
      </c>
      <c r="M39" s="8">
        <f>J143</f>
        <v>0</v>
      </c>
      <c r="N39" s="49">
        <v>47</v>
      </c>
      <c r="O39" s="4">
        <f>M39*N39</f>
        <v>0</v>
      </c>
    </row>
    <row r="40" spans="1:18" ht="15.75" customHeight="1" x14ac:dyDescent="0.25">
      <c r="A40" s="203"/>
      <c r="B40" s="57">
        <f t="shared" si="11"/>
        <v>2</v>
      </c>
      <c r="C40" s="199"/>
      <c r="D40" s="37" t="s">
        <v>19</v>
      </c>
      <c r="E40" s="6">
        <v>5.0000000000000001E-3</v>
      </c>
      <c r="F40" s="59">
        <f t="shared" si="12"/>
        <v>0</v>
      </c>
      <c r="G40" s="48">
        <v>150</v>
      </c>
      <c r="H40" s="79">
        <f t="shared" si="14"/>
        <v>0.75</v>
      </c>
      <c r="I40" s="7">
        <f t="shared" si="13"/>
        <v>0</v>
      </c>
      <c r="J40" s="6">
        <f t="shared" si="10"/>
        <v>0</v>
      </c>
      <c r="L40" s="78" t="s">
        <v>41</v>
      </c>
      <c r="M40" s="54">
        <f>SUM(M6:M39)</f>
        <v>0</v>
      </c>
      <c r="N40" s="62"/>
      <c r="O40" s="30">
        <f>SUM(O6:O39)</f>
        <v>0</v>
      </c>
    </row>
    <row r="41" spans="1:18" ht="15.75" customHeight="1" x14ac:dyDescent="0.25">
      <c r="A41" s="203"/>
      <c r="B41" s="57">
        <f t="shared" si="11"/>
        <v>2</v>
      </c>
      <c r="C41" s="199"/>
      <c r="D41" s="37" t="s">
        <v>7</v>
      </c>
      <c r="E41" s="6">
        <v>3.0000000000000001E-3</v>
      </c>
      <c r="F41" s="59">
        <f t="shared" si="12"/>
        <v>0</v>
      </c>
      <c r="G41" s="48">
        <v>118</v>
      </c>
      <c r="H41" s="79">
        <f t="shared" si="14"/>
        <v>0.35399999999999998</v>
      </c>
      <c r="I41" s="7">
        <f t="shared" si="13"/>
        <v>0</v>
      </c>
      <c r="J41" s="6">
        <f t="shared" si="10"/>
        <v>0</v>
      </c>
      <c r="L41"/>
      <c r="M41"/>
      <c r="N41"/>
      <c r="O41"/>
    </row>
    <row r="42" spans="1:18" ht="15.75" customHeight="1" x14ac:dyDescent="0.25">
      <c r="A42" s="203"/>
      <c r="B42" s="57">
        <f t="shared" si="11"/>
        <v>2</v>
      </c>
      <c r="C42" s="204" t="s">
        <v>26</v>
      </c>
      <c r="D42" s="37" t="s">
        <v>21</v>
      </c>
      <c r="E42" s="6">
        <v>6.0999999999999999E-2</v>
      </c>
      <c r="F42" s="59">
        <f t="shared" si="12"/>
        <v>0</v>
      </c>
      <c r="G42" s="48">
        <v>80</v>
      </c>
      <c r="H42" s="79">
        <f t="shared" si="14"/>
        <v>4.88</v>
      </c>
      <c r="I42" s="7">
        <f t="shared" si="13"/>
        <v>0</v>
      </c>
      <c r="J42" s="6">
        <f t="shared" si="10"/>
        <v>0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2</v>
      </c>
      <c r="C43" s="204"/>
      <c r="D43" s="37" t="s">
        <v>27</v>
      </c>
      <c r="E43" s="6">
        <v>6.0000000000000001E-3</v>
      </c>
      <c r="F43" s="59">
        <f t="shared" si="12"/>
        <v>0</v>
      </c>
      <c r="G43" s="48">
        <v>600</v>
      </c>
      <c r="H43" s="79">
        <f t="shared" si="14"/>
        <v>3.6</v>
      </c>
      <c r="I43" s="7">
        <f t="shared" si="13"/>
        <v>0</v>
      </c>
      <c r="J43" s="6">
        <f t="shared" si="10"/>
        <v>0</v>
      </c>
      <c r="L43" s="75" t="s">
        <v>95</v>
      </c>
      <c r="M43" s="61"/>
      <c r="N43" s="213" t="s">
        <v>118</v>
      </c>
      <c r="O43" s="213"/>
      <c r="P43" s="213"/>
    </row>
    <row r="44" spans="1:18" ht="15.75" customHeight="1" x14ac:dyDescent="0.25">
      <c r="A44" s="203"/>
      <c r="B44" s="57">
        <f t="shared" si="11"/>
        <v>2</v>
      </c>
      <c r="C44" s="183" t="s">
        <v>39</v>
      </c>
      <c r="D44" s="36" t="s">
        <v>76</v>
      </c>
      <c r="E44" s="44">
        <v>0.02</v>
      </c>
      <c r="F44" s="59">
        <f t="shared" si="12"/>
        <v>0</v>
      </c>
      <c r="G44" s="47">
        <v>110</v>
      </c>
      <c r="H44" s="5">
        <f>G44*E44</f>
        <v>2.2000000000000002</v>
      </c>
      <c r="I44" s="7">
        <f t="shared" si="13"/>
        <v>0</v>
      </c>
      <c r="J44" s="8">
        <f t="shared" si="10"/>
        <v>0</v>
      </c>
      <c r="L44" s="31"/>
      <c r="M44" s="33" t="s">
        <v>97</v>
      </c>
      <c r="N44" s="214" t="s">
        <v>98</v>
      </c>
      <c r="O44" s="214"/>
      <c r="P44" s="214"/>
    </row>
    <row r="45" spans="1:18" s="16" customFormat="1" ht="15.75" customHeight="1" x14ac:dyDescent="0.25">
      <c r="A45" s="203"/>
      <c r="B45" s="57">
        <f t="shared" si="11"/>
        <v>2</v>
      </c>
      <c r="C45" s="184"/>
      <c r="D45" s="36" t="s">
        <v>12</v>
      </c>
      <c r="E45" s="44">
        <v>0.02</v>
      </c>
      <c r="F45" s="59">
        <f t="shared" si="12"/>
        <v>0</v>
      </c>
      <c r="G45" s="47">
        <v>50</v>
      </c>
      <c r="H45" s="5">
        <f>G45*E45</f>
        <v>1</v>
      </c>
      <c r="I45" s="7">
        <f t="shared" si="13"/>
        <v>0</v>
      </c>
      <c r="J45" s="8">
        <f t="shared" si="10"/>
        <v>0</v>
      </c>
      <c r="K45"/>
      <c r="L45"/>
      <c r="M45" s="29"/>
      <c r="N45"/>
      <c r="O45"/>
      <c r="P45"/>
      <c r="Q45"/>
      <c r="R45"/>
    </row>
    <row r="46" spans="1:18" ht="15.75" customHeight="1" x14ac:dyDescent="0.25">
      <c r="A46" s="203"/>
      <c r="B46" s="57">
        <f t="shared" si="11"/>
        <v>2</v>
      </c>
      <c r="C46" s="184"/>
      <c r="D46" s="36" t="s">
        <v>13</v>
      </c>
      <c r="E46" s="19">
        <v>2.0000000000000001E-4</v>
      </c>
      <c r="F46" s="59">
        <f t="shared" si="12"/>
        <v>0</v>
      </c>
      <c r="G46" s="47">
        <v>350</v>
      </c>
      <c r="H46" s="5">
        <f>G46*E46</f>
        <v>7.0000000000000007E-2</v>
      </c>
      <c r="I46" s="7">
        <f t="shared" si="13"/>
        <v>0</v>
      </c>
      <c r="J46" s="8">
        <f>F46*E46</f>
        <v>0</v>
      </c>
      <c r="L46"/>
      <c r="M46" s="29"/>
      <c r="N46"/>
      <c r="O46"/>
      <c r="P46"/>
      <c r="Q46"/>
      <c r="R46"/>
    </row>
    <row r="47" spans="1:18" ht="15.75" customHeight="1" x14ac:dyDescent="0.25">
      <c r="A47" s="203"/>
      <c r="B47" s="57">
        <f t="shared" si="11"/>
        <v>2</v>
      </c>
      <c r="C47" s="185"/>
      <c r="D47" s="36" t="s">
        <v>79</v>
      </c>
      <c r="E47" s="44">
        <v>0.2</v>
      </c>
      <c r="F47" s="59">
        <f t="shared" si="12"/>
        <v>0</v>
      </c>
      <c r="G47" s="47"/>
      <c r="H47" s="5"/>
      <c r="I47" s="7"/>
      <c r="J47" s="8">
        <f t="shared" si="10"/>
        <v>0</v>
      </c>
      <c r="L47"/>
      <c r="M47" s="27"/>
      <c r="N47" s="29"/>
      <c r="O47"/>
      <c r="P47"/>
      <c r="Q47"/>
      <c r="R47"/>
    </row>
    <row r="48" spans="1:18" ht="15.75" customHeight="1" x14ac:dyDescent="0.25">
      <c r="A48" s="203"/>
      <c r="B48" s="57">
        <f t="shared" si="11"/>
        <v>2</v>
      </c>
      <c r="C48" s="76" t="s">
        <v>38</v>
      </c>
      <c r="D48" s="37" t="s">
        <v>38</v>
      </c>
      <c r="E48" s="6">
        <v>0.08</v>
      </c>
      <c r="F48" s="59">
        <f t="shared" si="12"/>
        <v>0</v>
      </c>
      <c r="G48" s="48">
        <v>40</v>
      </c>
      <c r="H48" s="79">
        <f>E48*G48</f>
        <v>3.2</v>
      </c>
      <c r="I48" s="7">
        <f>J48*G48</f>
        <v>0</v>
      </c>
      <c r="J48" s="6">
        <f t="shared" si="10"/>
        <v>0</v>
      </c>
      <c r="L48"/>
      <c r="M48"/>
      <c r="N48" s="27"/>
      <c r="O48"/>
      <c r="P48"/>
      <c r="Q48"/>
      <c r="R48"/>
    </row>
    <row r="49" spans="1:18" ht="15.75" customHeight="1" x14ac:dyDescent="0.25">
      <c r="A49" s="215"/>
      <c r="B49" s="57">
        <f t="shared" si="11"/>
        <v>2</v>
      </c>
      <c r="C49" s="9" t="s">
        <v>70</v>
      </c>
      <c r="D49" s="36" t="s">
        <v>70</v>
      </c>
      <c r="E49" s="8">
        <v>0.1</v>
      </c>
      <c r="F49" s="59">
        <f t="shared" si="12"/>
        <v>0</v>
      </c>
      <c r="G49" s="48">
        <v>100</v>
      </c>
      <c r="H49" s="79">
        <f>E49*G49</f>
        <v>10</v>
      </c>
      <c r="I49" s="7">
        <f>J49*G49</f>
        <v>0</v>
      </c>
      <c r="J49" s="6">
        <f t="shared" si="10"/>
        <v>0</v>
      </c>
      <c r="L49"/>
      <c r="M49"/>
      <c r="N49"/>
      <c r="O49"/>
      <c r="P49"/>
      <c r="Q49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0</v>
      </c>
      <c r="J50" s="45">
        <f>SUM(J29:J49)</f>
        <v>0</v>
      </c>
      <c r="P50"/>
      <c r="Q50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/>
      <c r="O51"/>
    </row>
    <row r="52" spans="1:18" customFormat="1" ht="15.75" customHeight="1" x14ac:dyDescent="0.25">
      <c r="E52" s="27"/>
    </row>
    <row r="53" spans="1:18" customFormat="1" ht="15.75" customHeight="1" x14ac:dyDescent="0.25">
      <c r="E53" s="27"/>
      <c r="L53" s="13"/>
      <c r="M53" s="13"/>
      <c r="N53" s="22"/>
      <c r="O53" s="13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0</v>
      </c>
      <c r="G55" s="47">
        <v>38</v>
      </c>
      <c r="H55" s="79">
        <f t="shared" ref="H55:H60" si="15">G55*E55</f>
        <v>0.98799999999999999</v>
      </c>
      <c r="I55" s="7">
        <f t="shared" ref="I55:I64" si="16">J55*G55</f>
        <v>0</v>
      </c>
      <c r="J55" s="8">
        <f t="shared" ref="J55:J72" si="17">F55*E55</f>
        <v>0</v>
      </c>
      <c r="L55" s="17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0</v>
      </c>
      <c r="G56" s="47">
        <v>118</v>
      </c>
      <c r="H56" s="79">
        <f t="shared" si="15"/>
        <v>0.70799999999999996</v>
      </c>
      <c r="I56" s="7">
        <f t="shared" si="16"/>
        <v>0</v>
      </c>
      <c r="J56" s="8">
        <f t="shared" si="17"/>
        <v>0</v>
      </c>
      <c r="L56" s="17"/>
    </row>
    <row r="57" spans="1:18" ht="15.75" customHeight="1" x14ac:dyDescent="0.25">
      <c r="A57" s="181"/>
      <c r="B57" s="60">
        <f t="shared" ref="B57:B72" si="18">B56</f>
        <v>2</v>
      </c>
      <c r="C57" s="193"/>
      <c r="D57" s="36" t="s">
        <v>8</v>
      </c>
      <c r="E57" s="44">
        <v>3.5000000000000003E-2</v>
      </c>
      <c r="F57" s="58">
        <f t="shared" ref="F57:F72" si="19">F56</f>
        <v>0</v>
      </c>
      <c r="G57" s="47">
        <v>40</v>
      </c>
      <c r="H57" s="79">
        <f t="shared" si="15"/>
        <v>1.4000000000000001</v>
      </c>
      <c r="I57" s="7">
        <f t="shared" si="16"/>
        <v>0</v>
      </c>
      <c r="J57" s="8">
        <f t="shared" si="17"/>
        <v>0</v>
      </c>
      <c r="L57" s="17"/>
    </row>
    <row r="58" spans="1:18" ht="15.75" customHeight="1" x14ac:dyDescent="0.25">
      <c r="A58" s="181"/>
      <c r="B58" s="60">
        <f t="shared" si="18"/>
        <v>2</v>
      </c>
      <c r="C58" s="193"/>
      <c r="D58" s="36" t="s">
        <v>10</v>
      </c>
      <c r="E58" s="44">
        <v>2.5000000000000001E-2</v>
      </c>
      <c r="F58" s="58">
        <f t="shared" si="19"/>
        <v>0</v>
      </c>
      <c r="G58" s="47">
        <v>65</v>
      </c>
      <c r="H58" s="79">
        <f t="shared" si="15"/>
        <v>1.625</v>
      </c>
      <c r="I58" s="7">
        <f t="shared" si="16"/>
        <v>0</v>
      </c>
      <c r="J58" s="8">
        <f t="shared" si="17"/>
        <v>0</v>
      </c>
      <c r="L58" s="17"/>
    </row>
    <row r="59" spans="1:18" ht="15.75" customHeight="1" x14ac:dyDescent="0.25">
      <c r="A59" s="181"/>
      <c r="B59" s="60">
        <f t="shared" si="18"/>
        <v>2</v>
      </c>
      <c r="C59" s="193"/>
      <c r="D59" s="36" t="s">
        <v>9</v>
      </c>
      <c r="E59" s="44">
        <v>1.9E-2</v>
      </c>
      <c r="F59" s="58">
        <f t="shared" si="19"/>
        <v>0</v>
      </c>
      <c r="G59" s="47">
        <v>35</v>
      </c>
      <c r="H59" s="79">
        <f t="shared" si="15"/>
        <v>0.66500000000000004</v>
      </c>
      <c r="I59" s="7">
        <f t="shared" si="16"/>
        <v>0</v>
      </c>
      <c r="J59" s="8">
        <f t="shared" si="17"/>
        <v>0</v>
      </c>
      <c r="L59" s="17"/>
    </row>
    <row r="60" spans="1:18" ht="15.75" customHeight="1" x14ac:dyDescent="0.25">
      <c r="A60" s="181"/>
      <c r="B60" s="60">
        <f t="shared" si="18"/>
        <v>2</v>
      </c>
      <c r="C60" s="194"/>
      <c r="D60" s="36" t="s">
        <v>11</v>
      </c>
      <c r="E60" s="44">
        <v>1.7999999999999999E-2</v>
      </c>
      <c r="F60" s="58">
        <f t="shared" si="19"/>
        <v>0</v>
      </c>
      <c r="G60" s="47">
        <v>25</v>
      </c>
      <c r="H60" s="79">
        <f t="shared" si="15"/>
        <v>0.44999999999999996</v>
      </c>
      <c r="I60" s="7">
        <f t="shared" si="16"/>
        <v>0</v>
      </c>
      <c r="J60" s="8">
        <f t="shared" si="17"/>
        <v>0</v>
      </c>
    </row>
    <row r="61" spans="1:18" ht="15.75" customHeight="1" x14ac:dyDescent="0.25">
      <c r="A61" s="181"/>
      <c r="B61" s="60">
        <f t="shared" si="18"/>
        <v>2</v>
      </c>
      <c r="C61" s="192" t="s">
        <v>28</v>
      </c>
      <c r="D61" s="36" t="s">
        <v>81</v>
      </c>
      <c r="E61" s="6">
        <f>H61/G61</f>
        <v>8.7713513513513516E-2</v>
      </c>
      <c r="F61" s="58">
        <f t="shared" si="19"/>
        <v>0</v>
      </c>
      <c r="G61" s="49">
        <v>370</v>
      </c>
      <c r="H61" s="5">
        <f>61-H55-H56-H57-H58-H59-H60-H62-H63-H64-H65-H66-H67-H68-H69-H70-H71-H72</f>
        <v>32.454000000000001</v>
      </c>
      <c r="I61" s="7">
        <f t="shared" si="16"/>
        <v>0</v>
      </c>
      <c r="J61" s="8">
        <f t="shared" si="17"/>
        <v>0</v>
      </c>
    </row>
    <row r="62" spans="1:18" ht="15.75" customHeight="1" x14ac:dyDescent="0.25">
      <c r="A62" s="181"/>
      <c r="B62" s="60">
        <f t="shared" si="18"/>
        <v>2</v>
      </c>
      <c r="C62" s="193"/>
      <c r="D62" s="36" t="s">
        <v>57</v>
      </c>
      <c r="E62" s="6">
        <v>0.03</v>
      </c>
      <c r="F62" s="58">
        <f t="shared" si="19"/>
        <v>0</v>
      </c>
      <c r="G62" s="49">
        <v>100</v>
      </c>
      <c r="H62" s="5">
        <f>G62*E62</f>
        <v>3</v>
      </c>
      <c r="I62" s="7">
        <f t="shared" si="16"/>
        <v>0</v>
      </c>
      <c r="J62" s="8">
        <f t="shared" si="17"/>
        <v>0</v>
      </c>
    </row>
    <row r="63" spans="1:18" ht="15.75" customHeight="1" x14ac:dyDescent="0.25">
      <c r="A63" s="181"/>
      <c r="B63" s="60">
        <f t="shared" si="18"/>
        <v>2</v>
      </c>
      <c r="C63" s="193"/>
      <c r="D63" s="36" t="s">
        <v>32</v>
      </c>
      <c r="E63" s="6">
        <v>1.2E-2</v>
      </c>
      <c r="F63" s="58">
        <f t="shared" si="19"/>
        <v>0</v>
      </c>
      <c r="G63" s="49">
        <v>150</v>
      </c>
      <c r="H63" s="5">
        <f>G63*E63</f>
        <v>1.8</v>
      </c>
      <c r="I63" s="7">
        <f t="shared" si="16"/>
        <v>0</v>
      </c>
      <c r="J63" s="8">
        <f t="shared" si="17"/>
        <v>0</v>
      </c>
    </row>
    <row r="64" spans="1:18" ht="15.75" customHeight="1" x14ac:dyDescent="0.25">
      <c r="A64" s="181"/>
      <c r="B64" s="60">
        <f t="shared" si="18"/>
        <v>2</v>
      </c>
      <c r="C64" s="193"/>
      <c r="D64" s="36" t="s">
        <v>24</v>
      </c>
      <c r="E64" s="6">
        <v>2E-3</v>
      </c>
      <c r="F64" s="58">
        <f t="shared" si="19"/>
        <v>0</v>
      </c>
      <c r="G64" s="47">
        <v>180</v>
      </c>
      <c r="H64" s="5">
        <f>G64*E64</f>
        <v>0.36</v>
      </c>
      <c r="I64" s="7">
        <f t="shared" si="16"/>
        <v>0</v>
      </c>
      <c r="J64" s="8">
        <f t="shared" si="17"/>
        <v>0</v>
      </c>
    </row>
    <row r="65" spans="1:15" ht="15.75" customHeight="1" x14ac:dyDescent="0.25">
      <c r="A65" s="181"/>
      <c r="B65" s="60">
        <f t="shared" si="18"/>
        <v>2</v>
      </c>
      <c r="C65" s="194"/>
      <c r="D65" s="36" t="s">
        <v>79</v>
      </c>
      <c r="E65" s="6">
        <v>0.2</v>
      </c>
      <c r="F65" s="58">
        <f t="shared" si="19"/>
        <v>0</v>
      </c>
      <c r="G65" s="47"/>
      <c r="H65" s="5"/>
      <c r="I65" s="7"/>
      <c r="J65" s="8">
        <f t="shared" si="17"/>
        <v>0</v>
      </c>
    </row>
    <row r="66" spans="1:15" ht="15.75" customHeight="1" x14ac:dyDescent="0.25">
      <c r="A66" s="181"/>
      <c r="B66" s="60">
        <f t="shared" si="18"/>
        <v>2</v>
      </c>
      <c r="C66" s="192" t="s">
        <v>82</v>
      </c>
      <c r="D66" s="36" t="s">
        <v>8</v>
      </c>
      <c r="E66" s="6">
        <v>0.2</v>
      </c>
      <c r="F66" s="58">
        <f t="shared" si="19"/>
        <v>0</v>
      </c>
      <c r="G66" s="47">
        <v>40</v>
      </c>
      <c r="H66" s="5">
        <f>G66*E66</f>
        <v>8</v>
      </c>
      <c r="I66" s="7">
        <f>J66*G66</f>
        <v>0</v>
      </c>
      <c r="J66" s="8">
        <f t="shared" si="17"/>
        <v>0</v>
      </c>
    </row>
    <row r="67" spans="1:15" ht="15.75" customHeight="1" x14ac:dyDescent="0.25">
      <c r="A67" s="181"/>
      <c r="B67" s="60">
        <f t="shared" si="18"/>
        <v>2</v>
      </c>
      <c r="C67" s="194"/>
      <c r="D67" s="36" t="s">
        <v>27</v>
      </c>
      <c r="E67" s="6">
        <v>5.0000000000000001E-3</v>
      </c>
      <c r="F67" s="58">
        <f t="shared" si="19"/>
        <v>0</v>
      </c>
      <c r="G67" s="47">
        <v>600</v>
      </c>
      <c r="H67" s="5">
        <f>G67*E67</f>
        <v>3</v>
      </c>
      <c r="I67" s="7">
        <f>J67*G67</f>
        <v>0</v>
      </c>
      <c r="J67" s="8">
        <f t="shared" si="17"/>
        <v>0</v>
      </c>
    </row>
    <row r="68" spans="1:15" ht="15.75" customHeight="1" x14ac:dyDescent="0.25">
      <c r="A68" s="181"/>
      <c r="B68" s="60">
        <f t="shared" si="18"/>
        <v>2</v>
      </c>
      <c r="C68" s="183" t="s">
        <v>99</v>
      </c>
      <c r="D68" s="36" t="s">
        <v>14</v>
      </c>
      <c r="E68" s="6">
        <v>4.5999999999999999E-2</v>
      </c>
      <c r="F68" s="58">
        <f t="shared" si="19"/>
        <v>0</v>
      </c>
      <c r="G68" s="49">
        <v>80</v>
      </c>
      <c r="H68" s="5">
        <f>G68*E68</f>
        <v>3.6799999999999997</v>
      </c>
      <c r="I68" s="7">
        <f>J68*G68</f>
        <v>0</v>
      </c>
      <c r="J68" s="8">
        <f t="shared" si="17"/>
        <v>0</v>
      </c>
    </row>
    <row r="69" spans="1:15" ht="15.75" customHeight="1" x14ac:dyDescent="0.25">
      <c r="A69" s="181"/>
      <c r="B69" s="60">
        <f t="shared" si="18"/>
        <v>2</v>
      </c>
      <c r="C69" s="184"/>
      <c r="D69" s="36" t="s">
        <v>12</v>
      </c>
      <c r="E69" s="6">
        <v>2.4E-2</v>
      </c>
      <c r="F69" s="58">
        <f t="shared" si="19"/>
        <v>0</v>
      </c>
      <c r="G69" s="47">
        <v>50</v>
      </c>
      <c r="H69" s="5">
        <f>G69*E69</f>
        <v>1.2</v>
      </c>
      <c r="I69" s="7">
        <f>J69*G69</f>
        <v>0</v>
      </c>
      <c r="J69" s="8">
        <f t="shared" si="17"/>
        <v>0</v>
      </c>
      <c r="L69"/>
      <c r="M69"/>
      <c r="N69"/>
      <c r="O69"/>
    </row>
    <row r="70" spans="1:15" ht="15.75" customHeight="1" x14ac:dyDescent="0.25">
      <c r="A70" s="181"/>
      <c r="B70" s="60">
        <f t="shared" si="18"/>
        <v>2</v>
      </c>
      <c r="C70" s="184"/>
      <c r="D70" s="36" t="s">
        <v>13</v>
      </c>
      <c r="E70" s="40">
        <v>2.0000000000000001E-4</v>
      </c>
      <c r="F70" s="58">
        <f t="shared" si="19"/>
        <v>0</v>
      </c>
      <c r="G70" s="47">
        <v>350</v>
      </c>
      <c r="H70" s="5">
        <f>G70*E70</f>
        <v>7.0000000000000007E-2</v>
      </c>
      <c r="I70" s="7">
        <f>J70*G70</f>
        <v>0</v>
      </c>
      <c r="J70" s="8">
        <f t="shared" si="17"/>
        <v>0</v>
      </c>
      <c r="L70"/>
      <c r="M70"/>
      <c r="N70"/>
      <c r="O70"/>
    </row>
    <row r="71" spans="1:15" ht="15.75" customHeight="1" x14ac:dyDescent="0.25">
      <c r="A71" s="181"/>
      <c r="B71" s="60">
        <f t="shared" si="18"/>
        <v>2</v>
      </c>
      <c r="C71" s="185"/>
      <c r="D71" s="36" t="s">
        <v>79</v>
      </c>
      <c r="E71" s="6">
        <v>0.17199999999999999</v>
      </c>
      <c r="F71" s="58">
        <f t="shared" si="19"/>
        <v>0</v>
      </c>
      <c r="G71" s="47"/>
      <c r="H71" s="5"/>
      <c r="I71" s="7"/>
      <c r="J71" s="8">
        <f t="shared" si="17"/>
        <v>0</v>
      </c>
      <c r="L71"/>
      <c r="M71"/>
      <c r="N71"/>
      <c r="O71"/>
    </row>
    <row r="72" spans="1:15" ht="15.75" customHeight="1" x14ac:dyDescent="0.25">
      <c r="A72" s="191"/>
      <c r="B72" s="60">
        <f t="shared" si="18"/>
        <v>2</v>
      </c>
      <c r="C72" s="3" t="s">
        <v>38</v>
      </c>
      <c r="D72" s="41" t="s">
        <v>38</v>
      </c>
      <c r="E72" s="6">
        <v>0.04</v>
      </c>
      <c r="F72" s="58">
        <f t="shared" si="19"/>
        <v>0</v>
      </c>
      <c r="G72" s="47">
        <v>40</v>
      </c>
      <c r="H72" s="5">
        <f>G72*E72</f>
        <v>1.6</v>
      </c>
      <c r="I72" s="7">
        <f>J72*G72</f>
        <v>0</v>
      </c>
      <c r="J72" s="8">
        <f t="shared" si="17"/>
        <v>0</v>
      </c>
      <c r="L72"/>
      <c r="M72"/>
      <c r="N72"/>
      <c r="O72"/>
    </row>
    <row r="73" spans="1:15" ht="15.75" customHeight="1" x14ac:dyDescent="0.25">
      <c r="A73" s="174" t="s">
        <v>41</v>
      </c>
      <c r="B73" s="174"/>
      <c r="C73" s="174"/>
      <c r="D73" s="174"/>
      <c r="E73" s="45"/>
      <c r="F73" s="74"/>
      <c r="G73" s="74"/>
      <c r="H73" s="2">
        <f>SUM(H55:H72)</f>
        <v>61</v>
      </c>
      <c r="I73" s="2">
        <f>SUM(I55:I72)</f>
        <v>0</v>
      </c>
      <c r="J73" s="45">
        <f>SUM(J55:J72)</f>
        <v>0</v>
      </c>
      <c r="L73"/>
      <c r="M73"/>
      <c r="N73"/>
      <c r="O73"/>
    </row>
    <row r="74" spans="1:15" ht="15.75" customHeight="1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v>0</v>
      </c>
      <c r="G74" s="49">
        <v>35</v>
      </c>
      <c r="H74" s="79">
        <f t="shared" ref="H74:H82" si="20">E74*G74</f>
        <v>3.29</v>
      </c>
      <c r="I74" s="7">
        <f t="shared" ref="I74:I82" si="21">J74*G74</f>
        <v>0</v>
      </c>
      <c r="J74" s="6">
        <f>F74*E74</f>
        <v>0</v>
      </c>
      <c r="L74"/>
      <c r="M74"/>
      <c r="N74"/>
      <c r="O74"/>
    </row>
    <row r="75" spans="1:15" ht="15.75" customHeight="1" x14ac:dyDescent="0.25">
      <c r="A75" s="209"/>
      <c r="B75" s="57">
        <f>B74</f>
        <v>3</v>
      </c>
      <c r="C75" s="195"/>
      <c r="D75" s="37" t="s">
        <v>29</v>
      </c>
      <c r="E75" s="6">
        <v>2.9000000000000001E-2</v>
      </c>
      <c r="F75" s="59">
        <f>F74</f>
        <v>0</v>
      </c>
      <c r="G75" s="49">
        <v>80</v>
      </c>
      <c r="H75" s="79">
        <f t="shared" si="20"/>
        <v>2.3200000000000003</v>
      </c>
      <c r="I75" s="7">
        <f t="shared" si="21"/>
        <v>0</v>
      </c>
      <c r="J75" s="6">
        <f t="shared" ref="J75:J90" si="22">F75*E75</f>
        <v>0</v>
      </c>
      <c r="L75"/>
      <c r="M75"/>
      <c r="N75"/>
      <c r="O75"/>
    </row>
    <row r="76" spans="1:15" ht="15.75" customHeight="1" x14ac:dyDescent="0.25">
      <c r="A76" s="209"/>
      <c r="B76" s="57">
        <f t="shared" ref="B76:B90" si="23">B75</f>
        <v>3</v>
      </c>
      <c r="C76" s="195"/>
      <c r="D76" s="37" t="s">
        <v>15</v>
      </c>
      <c r="E76" s="6">
        <v>0.01</v>
      </c>
      <c r="F76" s="59">
        <f t="shared" ref="F76:F90" si="24">F75</f>
        <v>0</v>
      </c>
      <c r="G76" s="49">
        <v>140</v>
      </c>
      <c r="H76" s="79">
        <f t="shared" si="20"/>
        <v>1.4000000000000001</v>
      </c>
      <c r="I76" s="7">
        <f t="shared" si="21"/>
        <v>0</v>
      </c>
      <c r="J76" s="6">
        <f t="shared" si="22"/>
        <v>0</v>
      </c>
      <c r="L76" s="17"/>
    </row>
    <row r="77" spans="1:15" ht="15.75" customHeight="1" x14ac:dyDescent="0.25">
      <c r="A77" s="209"/>
      <c r="B77" s="57">
        <f t="shared" si="23"/>
        <v>3</v>
      </c>
      <c r="C77" s="195"/>
      <c r="D77" s="37" t="s">
        <v>12</v>
      </c>
      <c r="E77" s="6">
        <v>1E-3</v>
      </c>
      <c r="F77" s="59">
        <f t="shared" si="24"/>
        <v>0</v>
      </c>
      <c r="G77" s="48">
        <v>50</v>
      </c>
      <c r="H77" s="79">
        <f t="shared" si="20"/>
        <v>0.05</v>
      </c>
      <c r="I77" s="7">
        <f t="shared" si="21"/>
        <v>0</v>
      </c>
      <c r="J77" s="6">
        <f t="shared" si="22"/>
        <v>0</v>
      </c>
      <c r="L77" s="17"/>
    </row>
    <row r="78" spans="1:15" ht="15.75" customHeight="1" x14ac:dyDescent="0.25">
      <c r="A78" s="209"/>
      <c r="B78" s="57">
        <f t="shared" si="23"/>
        <v>3</v>
      </c>
      <c r="C78" s="210" t="s">
        <v>58</v>
      </c>
      <c r="D78" s="37" t="s">
        <v>8</v>
      </c>
      <c r="E78" s="6">
        <v>0.1</v>
      </c>
      <c r="F78" s="59">
        <f t="shared" si="24"/>
        <v>0</v>
      </c>
      <c r="G78" s="47">
        <v>40</v>
      </c>
      <c r="H78" s="79">
        <f t="shared" si="20"/>
        <v>4</v>
      </c>
      <c r="I78" s="7">
        <f t="shared" si="21"/>
        <v>0</v>
      </c>
      <c r="J78" s="6">
        <f t="shared" si="22"/>
        <v>0</v>
      </c>
      <c r="L78" s="17"/>
    </row>
    <row r="79" spans="1:15" ht="15.75" customHeight="1" x14ac:dyDescent="0.25">
      <c r="A79" s="209"/>
      <c r="B79" s="57">
        <f t="shared" si="23"/>
        <v>3</v>
      </c>
      <c r="C79" s="211"/>
      <c r="D79" s="37" t="s">
        <v>56</v>
      </c>
      <c r="E79" s="6">
        <v>0.01</v>
      </c>
      <c r="F79" s="59">
        <f t="shared" si="24"/>
        <v>0</v>
      </c>
      <c r="G79" s="48">
        <v>45</v>
      </c>
      <c r="H79" s="79">
        <f t="shared" si="20"/>
        <v>0.45</v>
      </c>
      <c r="I79" s="7">
        <f t="shared" si="21"/>
        <v>0</v>
      </c>
      <c r="J79" s="6">
        <f t="shared" si="22"/>
        <v>0</v>
      </c>
      <c r="L79" s="17"/>
    </row>
    <row r="80" spans="1:15" ht="15.75" customHeight="1" x14ac:dyDescent="0.25">
      <c r="A80" s="209"/>
      <c r="B80" s="57">
        <f t="shared" si="23"/>
        <v>3</v>
      </c>
      <c r="C80" s="211"/>
      <c r="D80" s="37" t="s">
        <v>9</v>
      </c>
      <c r="E80" s="6">
        <v>1.2999999999999999E-2</v>
      </c>
      <c r="F80" s="59">
        <f t="shared" si="24"/>
        <v>0</v>
      </c>
      <c r="G80" s="48">
        <v>35</v>
      </c>
      <c r="H80" s="79">
        <f t="shared" si="20"/>
        <v>0.45499999999999996</v>
      </c>
      <c r="I80" s="7">
        <f t="shared" si="21"/>
        <v>0</v>
      </c>
      <c r="J80" s="6">
        <f t="shared" si="22"/>
        <v>0</v>
      </c>
      <c r="L80" s="17"/>
    </row>
    <row r="81" spans="1:51" ht="15.75" customHeight="1" x14ac:dyDescent="0.25">
      <c r="A81" s="209"/>
      <c r="B81" s="57">
        <f t="shared" si="23"/>
        <v>3</v>
      </c>
      <c r="C81" s="211"/>
      <c r="D81" s="37" t="s">
        <v>11</v>
      </c>
      <c r="E81" s="6">
        <v>1.2E-2</v>
      </c>
      <c r="F81" s="59">
        <f t="shared" si="24"/>
        <v>0</v>
      </c>
      <c r="G81" s="48">
        <v>25</v>
      </c>
      <c r="H81" s="79">
        <f t="shared" si="20"/>
        <v>0.3</v>
      </c>
      <c r="I81" s="7">
        <f t="shared" si="21"/>
        <v>0</v>
      </c>
      <c r="J81" s="6">
        <f t="shared" si="22"/>
        <v>0</v>
      </c>
      <c r="L81" s="17"/>
    </row>
    <row r="82" spans="1:51" ht="15.75" customHeight="1" x14ac:dyDescent="0.25">
      <c r="A82" s="209"/>
      <c r="B82" s="57">
        <f t="shared" si="23"/>
        <v>3</v>
      </c>
      <c r="C82" s="211"/>
      <c r="D82" s="37" t="s">
        <v>7</v>
      </c>
      <c r="E82" s="6">
        <v>3.0000000000000001E-3</v>
      </c>
      <c r="F82" s="59">
        <f t="shared" si="24"/>
        <v>0</v>
      </c>
      <c r="G82" s="48">
        <v>118</v>
      </c>
      <c r="H82" s="79">
        <f t="shared" si="20"/>
        <v>0.35399999999999998</v>
      </c>
      <c r="I82" s="7">
        <f t="shared" si="21"/>
        <v>0</v>
      </c>
      <c r="J82" s="6">
        <f t="shared" si="22"/>
        <v>0</v>
      </c>
      <c r="L82" s="17"/>
    </row>
    <row r="83" spans="1:51" ht="15.75" customHeight="1" x14ac:dyDescent="0.25">
      <c r="A83" s="209"/>
      <c r="B83" s="57">
        <f t="shared" si="23"/>
        <v>3</v>
      </c>
      <c r="C83" s="212"/>
      <c r="D83" s="37" t="s">
        <v>79</v>
      </c>
      <c r="E83" s="6">
        <v>0.188</v>
      </c>
      <c r="F83" s="59">
        <f t="shared" si="24"/>
        <v>0</v>
      </c>
      <c r="G83" s="48"/>
      <c r="H83" s="79"/>
      <c r="I83" s="7"/>
      <c r="J83" s="6">
        <f t="shared" si="22"/>
        <v>0</v>
      </c>
      <c r="L83" s="17"/>
    </row>
    <row r="84" spans="1:51" ht="15.75" customHeight="1" x14ac:dyDescent="0.25">
      <c r="A84" s="209"/>
      <c r="B84" s="57">
        <f t="shared" si="23"/>
        <v>3</v>
      </c>
      <c r="C84" s="186" t="s">
        <v>83</v>
      </c>
      <c r="D84" s="36" t="s">
        <v>61</v>
      </c>
      <c r="E84" s="6">
        <f>H84/G84</f>
        <v>9.7533333333333361E-2</v>
      </c>
      <c r="F84" s="59">
        <f t="shared" si="24"/>
        <v>0</v>
      </c>
      <c r="G84" s="47">
        <v>180</v>
      </c>
      <c r="H84" s="79">
        <f>61-H74-H75-H76-H77-H78-H79-H80-H81-H82-H85-H86-H87-H88-H89-H90</f>
        <v>17.556000000000004</v>
      </c>
      <c r="I84" s="7">
        <f t="shared" ref="I84:I90" si="25">J84*G84</f>
        <v>0</v>
      </c>
      <c r="J84" s="6">
        <f t="shared" si="22"/>
        <v>0</v>
      </c>
      <c r="L84" s="17"/>
    </row>
    <row r="85" spans="1:51" ht="15.75" customHeight="1" x14ac:dyDescent="0.25">
      <c r="A85" s="209"/>
      <c r="B85" s="57">
        <f t="shared" si="23"/>
        <v>3</v>
      </c>
      <c r="C85" s="188"/>
      <c r="D85" s="36" t="s">
        <v>11</v>
      </c>
      <c r="E85" s="6">
        <v>2.5000000000000001E-2</v>
      </c>
      <c r="F85" s="59">
        <f t="shared" si="24"/>
        <v>0</v>
      </c>
      <c r="G85" s="47">
        <v>25</v>
      </c>
      <c r="H85" s="79">
        <f t="shared" ref="H85:H90" si="26">E85*G85</f>
        <v>0.625</v>
      </c>
      <c r="I85" s="7">
        <f t="shared" si="25"/>
        <v>0</v>
      </c>
      <c r="J85" s="6">
        <f>F85*E85</f>
        <v>0</v>
      </c>
      <c r="L85" s="17"/>
    </row>
    <row r="86" spans="1:51" ht="15.75" customHeight="1" x14ac:dyDescent="0.25">
      <c r="A86" s="209"/>
      <c r="B86" s="57">
        <f t="shared" si="23"/>
        <v>3</v>
      </c>
      <c r="C86" s="204" t="s">
        <v>91</v>
      </c>
      <c r="D86" s="36" t="s">
        <v>87</v>
      </c>
      <c r="E86" s="44">
        <v>0.06</v>
      </c>
      <c r="F86" s="59">
        <f t="shared" si="24"/>
        <v>0</v>
      </c>
      <c r="G86" s="47">
        <v>50</v>
      </c>
      <c r="H86" s="79">
        <f t="shared" si="26"/>
        <v>3</v>
      </c>
      <c r="I86" s="79">
        <f t="shared" si="25"/>
        <v>0</v>
      </c>
      <c r="J86" s="79">
        <f>F86*E86</f>
        <v>0</v>
      </c>
      <c r="L86" s="17"/>
    </row>
    <row r="87" spans="1:51" ht="15.75" customHeight="1" x14ac:dyDescent="0.25">
      <c r="A87" s="209"/>
      <c r="B87" s="57">
        <f t="shared" si="23"/>
        <v>3</v>
      </c>
      <c r="C87" s="204"/>
      <c r="D87" s="37" t="s">
        <v>27</v>
      </c>
      <c r="E87" s="6">
        <v>6.0000000000000001E-3</v>
      </c>
      <c r="F87" s="59">
        <f t="shared" si="24"/>
        <v>0</v>
      </c>
      <c r="G87" s="48">
        <v>600</v>
      </c>
      <c r="H87" s="79">
        <f t="shared" si="26"/>
        <v>3.6</v>
      </c>
      <c r="I87" s="7">
        <f t="shared" si="25"/>
        <v>0</v>
      </c>
      <c r="J87" s="6">
        <f t="shared" si="22"/>
        <v>0</v>
      </c>
      <c r="L87" s="17"/>
    </row>
    <row r="88" spans="1:51" ht="15.75" customHeight="1" x14ac:dyDescent="0.25">
      <c r="A88" s="209"/>
      <c r="B88" s="57">
        <f t="shared" si="23"/>
        <v>3</v>
      </c>
      <c r="C88" s="77" t="s">
        <v>65</v>
      </c>
      <c r="D88" s="38" t="s">
        <v>65</v>
      </c>
      <c r="E88" s="44">
        <v>0.2</v>
      </c>
      <c r="F88" s="59">
        <f t="shared" si="24"/>
        <v>0</v>
      </c>
      <c r="G88" s="47">
        <v>60</v>
      </c>
      <c r="H88" s="79">
        <f t="shared" si="26"/>
        <v>12</v>
      </c>
      <c r="I88" s="7">
        <f t="shared" si="25"/>
        <v>0</v>
      </c>
      <c r="J88" s="8">
        <f t="shared" si="22"/>
        <v>0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3</v>
      </c>
      <c r="C89" s="76" t="s">
        <v>38</v>
      </c>
      <c r="D89" s="37" t="s">
        <v>38</v>
      </c>
      <c r="E89" s="6">
        <v>0.04</v>
      </c>
      <c r="F89" s="59">
        <f t="shared" si="24"/>
        <v>0</v>
      </c>
      <c r="G89" s="48">
        <v>40</v>
      </c>
      <c r="H89" s="79">
        <f t="shared" si="26"/>
        <v>1.6</v>
      </c>
      <c r="I89" s="7">
        <f t="shared" si="25"/>
        <v>0</v>
      </c>
      <c r="J89" s="6">
        <f t="shared" si="22"/>
        <v>0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3</v>
      </c>
      <c r="C90" s="9" t="s">
        <v>70</v>
      </c>
      <c r="D90" s="36" t="s">
        <v>70</v>
      </c>
      <c r="E90" s="8">
        <v>0.1</v>
      </c>
      <c r="F90" s="59">
        <f t="shared" si="24"/>
        <v>0</v>
      </c>
      <c r="G90" s="48">
        <v>100</v>
      </c>
      <c r="H90" s="79">
        <f t="shared" si="26"/>
        <v>10</v>
      </c>
      <c r="I90" s="7">
        <f t="shared" si="25"/>
        <v>0</v>
      </c>
      <c r="J90" s="6">
        <f t="shared" si="22"/>
        <v>0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74"/>
      <c r="G91" s="74"/>
      <c r="H91" s="2">
        <f>SUM(H74:H90)</f>
        <v>61.000000000000007</v>
      </c>
      <c r="I91" s="2">
        <f>SUM(I74:I90)</f>
        <v>0</v>
      </c>
      <c r="J91" s="45">
        <f>SUM(J74:J90)</f>
        <v>0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0</v>
      </c>
      <c r="G107" s="47">
        <v>40</v>
      </c>
      <c r="H107" s="5">
        <f>G107*E107</f>
        <v>3.4000000000000004</v>
      </c>
      <c r="I107" s="7">
        <f t="shared" ref="I107:I116" si="27">J107*G107</f>
        <v>0</v>
      </c>
      <c r="J107" s="8">
        <f>F107*E107</f>
        <v>0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0</v>
      </c>
      <c r="G108" s="47">
        <v>25</v>
      </c>
      <c r="H108" s="5">
        <f>G108*E108</f>
        <v>0.72500000000000009</v>
      </c>
      <c r="I108" s="7">
        <f t="shared" si="27"/>
        <v>0</v>
      </c>
      <c r="J108" s="8">
        <f t="shared" ref="J108:J127" si="28">F108*E108</f>
        <v>0</v>
      </c>
    </row>
    <row r="109" spans="1:51" ht="15.75" customHeight="1" x14ac:dyDescent="0.25">
      <c r="A109" s="201"/>
      <c r="B109" s="60">
        <f t="shared" ref="B109:B127" si="29">B108</f>
        <v>2</v>
      </c>
      <c r="C109" s="182"/>
      <c r="D109" s="37" t="s">
        <v>7</v>
      </c>
      <c r="E109" s="6">
        <v>6.0000000000000001E-3</v>
      </c>
      <c r="F109" s="58">
        <f t="shared" ref="F109:F127" si="30">F108</f>
        <v>0</v>
      </c>
      <c r="G109" s="47">
        <v>118</v>
      </c>
      <c r="H109" s="5">
        <f>G109*E109</f>
        <v>0.70799999999999996</v>
      </c>
      <c r="I109" s="7">
        <f t="shared" si="27"/>
        <v>0</v>
      </c>
      <c r="J109" s="8">
        <f t="shared" si="28"/>
        <v>0</v>
      </c>
    </row>
    <row r="110" spans="1:51" ht="15.75" customHeight="1" x14ac:dyDescent="0.25">
      <c r="A110" s="201"/>
      <c r="B110" s="60">
        <f t="shared" si="29"/>
        <v>2</v>
      </c>
      <c r="C110" s="183" t="s">
        <v>31</v>
      </c>
      <c r="D110" s="36" t="s">
        <v>81</v>
      </c>
      <c r="E110" s="6">
        <f>H110/G110</f>
        <v>1.2494594594594621E-2</v>
      </c>
      <c r="F110" s="58">
        <f t="shared" si="30"/>
        <v>0</v>
      </c>
      <c r="G110" s="47">
        <v>370</v>
      </c>
      <c r="H110" s="5">
        <f>61-H107-H108-H109-H111-H112-H113-H114-H115-H116-H117-H118-H119-H120-H121-H122-H123-H124-H125-H126-H127</f>
        <v>4.62300000000001</v>
      </c>
      <c r="I110" s="7">
        <f t="shared" si="27"/>
        <v>0</v>
      </c>
      <c r="J110" s="8">
        <f t="shared" si="28"/>
        <v>0</v>
      </c>
    </row>
    <row r="111" spans="1:51" ht="15.75" customHeight="1" x14ac:dyDescent="0.25">
      <c r="A111" s="201"/>
      <c r="B111" s="60">
        <f t="shared" si="29"/>
        <v>2</v>
      </c>
      <c r="C111" s="184"/>
      <c r="D111" s="36" t="s">
        <v>8</v>
      </c>
      <c r="E111" s="6">
        <v>0.107</v>
      </c>
      <c r="F111" s="58">
        <f t="shared" si="30"/>
        <v>0</v>
      </c>
      <c r="G111" s="47">
        <v>40</v>
      </c>
      <c r="H111" s="5">
        <f t="shared" ref="H111:H116" si="31">G111*E111</f>
        <v>4.28</v>
      </c>
      <c r="I111" s="7">
        <f t="shared" si="27"/>
        <v>0</v>
      </c>
      <c r="J111" s="8">
        <f t="shared" si="28"/>
        <v>0</v>
      </c>
    </row>
    <row r="112" spans="1:51" ht="15.75" customHeight="1" x14ac:dyDescent="0.25">
      <c r="A112" s="201"/>
      <c r="B112" s="60">
        <f t="shared" si="29"/>
        <v>2</v>
      </c>
      <c r="C112" s="184"/>
      <c r="D112" s="36" t="s">
        <v>87</v>
      </c>
      <c r="E112" s="6">
        <v>6.0000000000000001E-3</v>
      </c>
      <c r="F112" s="58">
        <f t="shared" si="30"/>
        <v>0</v>
      </c>
      <c r="G112" s="47">
        <v>50</v>
      </c>
      <c r="H112" s="5">
        <f t="shared" si="31"/>
        <v>0.3</v>
      </c>
      <c r="I112" s="7">
        <f t="shared" si="27"/>
        <v>0</v>
      </c>
      <c r="J112" s="8">
        <f t="shared" si="28"/>
        <v>0</v>
      </c>
    </row>
    <row r="113" spans="1:10" ht="15.75" customHeight="1" x14ac:dyDescent="0.25">
      <c r="A113" s="201"/>
      <c r="B113" s="60">
        <f t="shared" si="29"/>
        <v>2</v>
      </c>
      <c r="C113" s="184"/>
      <c r="D113" s="36" t="s">
        <v>9</v>
      </c>
      <c r="E113" s="6">
        <v>1.3000000000000001E-2</v>
      </c>
      <c r="F113" s="58">
        <f t="shared" si="30"/>
        <v>0</v>
      </c>
      <c r="G113" s="47">
        <v>35</v>
      </c>
      <c r="H113" s="5">
        <f t="shared" si="31"/>
        <v>0.45500000000000002</v>
      </c>
      <c r="I113" s="7">
        <f t="shared" si="27"/>
        <v>0</v>
      </c>
      <c r="J113" s="8">
        <f t="shared" si="28"/>
        <v>0</v>
      </c>
    </row>
    <row r="114" spans="1:10" ht="15.75" customHeight="1" x14ac:dyDescent="0.25">
      <c r="A114" s="201"/>
      <c r="B114" s="60">
        <f t="shared" si="29"/>
        <v>2</v>
      </c>
      <c r="C114" s="184"/>
      <c r="D114" s="37" t="s">
        <v>11</v>
      </c>
      <c r="E114" s="6">
        <v>1.2E-2</v>
      </c>
      <c r="F114" s="58">
        <f t="shared" si="30"/>
        <v>0</v>
      </c>
      <c r="G114" s="47">
        <v>25</v>
      </c>
      <c r="H114" s="5">
        <f t="shared" si="31"/>
        <v>0.3</v>
      </c>
      <c r="I114" s="7">
        <f t="shared" si="27"/>
        <v>0</v>
      </c>
      <c r="J114" s="8">
        <f t="shared" si="28"/>
        <v>0</v>
      </c>
    </row>
    <row r="115" spans="1:10" ht="15.75" customHeight="1" x14ac:dyDescent="0.25">
      <c r="A115" s="201"/>
      <c r="B115" s="60">
        <f t="shared" si="29"/>
        <v>2</v>
      </c>
      <c r="C115" s="184"/>
      <c r="D115" s="37" t="s">
        <v>7</v>
      </c>
      <c r="E115" s="6">
        <v>3.0000000000000001E-3</v>
      </c>
      <c r="F115" s="58">
        <f t="shared" si="30"/>
        <v>0</v>
      </c>
      <c r="G115" s="47">
        <v>118</v>
      </c>
      <c r="H115" s="5">
        <f t="shared" si="31"/>
        <v>0.35399999999999998</v>
      </c>
      <c r="I115" s="7">
        <f t="shared" si="27"/>
        <v>0</v>
      </c>
      <c r="J115" s="8">
        <f t="shared" si="28"/>
        <v>0</v>
      </c>
    </row>
    <row r="116" spans="1:10" ht="15.75" customHeight="1" x14ac:dyDescent="0.25">
      <c r="A116" s="201"/>
      <c r="B116" s="60">
        <f t="shared" si="29"/>
        <v>2</v>
      </c>
      <c r="C116" s="184"/>
      <c r="D116" s="37" t="s">
        <v>32</v>
      </c>
      <c r="E116" s="6">
        <v>6.0000000000000001E-3</v>
      </c>
      <c r="F116" s="58">
        <f t="shared" si="30"/>
        <v>0</v>
      </c>
      <c r="G116" s="47">
        <v>150</v>
      </c>
      <c r="H116" s="5">
        <f t="shared" si="31"/>
        <v>0.9</v>
      </c>
      <c r="I116" s="7">
        <f t="shared" si="27"/>
        <v>0</v>
      </c>
      <c r="J116" s="8">
        <f t="shared" si="28"/>
        <v>0</v>
      </c>
    </row>
    <row r="117" spans="1:10" ht="15.75" customHeight="1" x14ac:dyDescent="0.25">
      <c r="A117" s="201"/>
      <c r="B117" s="60">
        <f t="shared" si="29"/>
        <v>2</v>
      </c>
      <c r="C117" s="185"/>
      <c r="D117" s="37" t="s">
        <v>79</v>
      </c>
      <c r="E117" s="6">
        <v>0.188</v>
      </c>
      <c r="F117" s="58">
        <f t="shared" si="30"/>
        <v>0</v>
      </c>
      <c r="G117" s="47"/>
      <c r="H117" s="5"/>
      <c r="I117" s="7"/>
      <c r="J117" s="8">
        <f t="shared" si="28"/>
        <v>0</v>
      </c>
    </row>
    <row r="118" spans="1:10" ht="15.75" customHeight="1" x14ac:dyDescent="0.25">
      <c r="A118" s="201"/>
      <c r="B118" s="60">
        <f t="shared" si="29"/>
        <v>2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0</v>
      </c>
      <c r="G118" s="47">
        <v>370</v>
      </c>
      <c r="H118" s="5">
        <f t="shared" ref="H118:H125" si="32">G118*E118</f>
        <v>32.93</v>
      </c>
      <c r="I118" s="7">
        <f t="shared" ref="I118:I125" si="33">J118*G118</f>
        <v>0</v>
      </c>
      <c r="J118" s="8">
        <f t="shared" si="28"/>
        <v>0</v>
      </c>
    </row>
    <row r="119" spans="1:10" ht="15.75" customHeight="1" x14ac:dyDescent="0.25">
      <c r="A119" s="201"/>
      <c r="B119" s="60">
        <f t="shared" si="29"/>
        <v>2</v>
      </c>
      <c r="C119" s="187"/>
      <c r="D119" s="36" t="s">
        <v>9</v>
      </c>
      <c r="E119" s="6">
        <v>3.0000000000000001E-3</v>
      </c>
      <c r="F119" s="58">
        <f t="shared" si="30"/>
        <v>0</v>
      </c>
      <c r="G119" s="47">
        <v>35</v>
      </c>
      <c r="H119" s="5">
        <f t="shared" si="32"/>
        <v>0.105</v>
      </c>
      <c r="I119" s="7">
        <f t="shared" si="33"/>
        <v>0</v>
      </c>
      <c r="J119" s="8">
        <f t="shared" si="28"/>
        <v>0</v>
      </c>
    </row>
    <row r="120" spans="1:10" ht="15.75" customHeight="1" x14ac:dyDescent="0.25">
      <c r="A120" s="201"/>
      <c r="B120" s="60">
        <f t="shared" si="29"/>
        <v>2</v>
      </c>
      <c r="C120" s="188"/>
      <c r="D120" s="36" t="s">
        <v>11</v>
      </c>
      <c r="E120" s="6">
        <v>3.0000000000000001E-3</v>
      </c>
      <c r="F120" s="58">
        <f t="shared" si="30"/>
        <v>0</v>
      </c>
      <c r="G120" s="47">
        <v>25</v>
      </c>
      <c r="H120" s="5">
        <f t="shared" si="32"/>
        <v>7.4999999999999997E-2</v>
      </c>
      <c r="I120" s="7">
        <f t="shared" si="33"/>
        <v>0</v>
      </c>
      <c r="J120" s="8">
        <f t="shared" si="28"/>
        <v>0</v>
      </c>
    </row>
    <row r="121" spans="1:10" ht="15.75" customHeight="1" x14ac:dyDescent="0.25">
      <c r="A121" s="201"/>
      <c r="B121" s="60">
        <f t="shared" si="29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0</v>
      </c>
      <c r="G121" s="47">
        <v>45</v>
      </c>
      <c r="H121" s="5">
        <f t="shared" si="32"/>
        <v>2.2949999999999999</v>
      </c>
      <c r="I121" s="7">
        <f t="shared" si="33"/>
        <v>0</v>
      </c>
      <c r="J121" s="8">
        <f t="shared" si="28"/>
        <v>0</v>
      </c>
    </row>
    <row r="122" spans="1:10" ht="15.75" customHeight="1" x14ac:dyDescent="0.25">
      <c r="A122" s="201"/>
      <c r="B122" s="60">
        <f t="shared" si="29"/>
        <v>2</v>
      </c>
      <c r="C122" s="208"/>
      <c r="D122" s="36" t="s">
        <v>27</v>
      </c>
      <c r="E122" s="6">
        <v>5.0000000000000001E-3</v>
      </c>
      <c r="F122" s="58">
        <f t="shared" si="30"/>
        <v>0</v>
      </c>
      <c r="G122" s="47">
        <v>600</v>
      </c>
      <c r="H122" s="5">
        <f t="shared" si="32"/>
        <v>3</v>
      </c>
      <c r="I122" s="7">
        <f t="shared" si="33"/>
        <v>0</v>
      </c>
      <c r="J122" s="8">
        <f t="shared" si="28"/>
        <v>0</v>
      </c>
    </row>
    <row r="123" spans="1:10" ht="15.75" customHeight="1" x14ac:dyDescent="0.25">
      <c r="A123" s="201"/>
      <c r="B123" s="60">
        <f t="shared" si="29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0</v>
      </c>
      <c r="G123" s="47">
        <v>80</v>
      </c>
      <c r="H123" s="5">
        <f t="shared" si="32"/>
        <v>3.6799999999999997</v>
      </c>
      <c r="I123" s="7">
        <f t="shared" si="33"/>
        <v>0</v>
      </c>
      <c r="J123" s="8">
        <f t="shared" si="28"/>
        <v>0</v>
      </c>
    </row>
    <row r="124" spans="1:10" ht="15.75" customHeight="1" x14ac:dyDescent="0.25">
      <c r="A124" s="201"/>
      <c r="B124" s="60">
        <f t="shared" si="29"/>
        <v>2</v>
      </c>
      <c r="C124" s="206"/>
      <c r="D124" s="36" t="s">
        <v>12</v>
      </c>
      <c r="E124" s="6">
        <v>2.4E-2</v>
      </c>
      <c r="F124" s="58">
        <f t="shared" si="30"/>
        <v>0</v>
      </c>
      <c r="G124" s="47">
        <v>50</v>
      </c>
      <c r="H124" s="5">
        <f t="shared" si="32"/>
        <v>1.2</v>
      </c>
      <c r="I124" s="7">
        <f t="shared" si="33"/>
        <v>0</v>
      </c>
      <c r="J124" s="8">
        <f t="shared" si="28"/>
        <v>0</v>
      </c>
    </row>
    <row r="125" spans="1:10" ht="15.75" customHeight="1" x14ac:dyDescent="0.25">
      <c r="A125" s="201"/>
      <c r="B125" s="60">
        <f t="shared" si="29"/>
        <v>2</v>
      </c>
      <c r="C125" s="206"/>
      <c r="D125" s="36" t="s">
        <v>13</v>
      </c>
      <c r="E125" s="40">
        <v>2.0000000000000001E-4</v>
      </c>
      <c r="F125" s="58">
        <f t="shared" si="30"/>
        <v>0</v>
      </c>
      <c r="G125" s="47">
        <v>350</v>
      </c>
      <c r="H125" s="5">
        <f t="shared" si="32"/>
        <v>7.0000000000000007E-2</v>
      </c>
      <c r="I125" s="7">
        <f t="shared" si="33"/>
        <v>0</v>
      </c>
      <c r="J125" s="8">
        <f t="shared" si="28"/>
        <v>0</v>
      </c>
    </row>
    <row r="126" spans="1:10" ht="15.75" customHeight="1" x14ac:dyDescent="0.25">
      <c r="A126" s="201"/>
      <c r="B126" s="60">
        <f t="shared" si="29"/>
        <v>2</v>
      </c>
      <c r="C126" s="207"/>
      <c r="D126" s="36" t="s">
        <v>79</v>
      </c>
      <c r="E126" s="6">
        <v>0.17199999999999999</v>
      </c>
      <c r="F126" s="58">
        <f t="shared" si="30"/>
        <v>0</v>
      </c>
      <c r="G126" s="47"/>
      <c r="H126" s="5"/>
      <c r="I126" s="7"/>
      <c r="J126" s="8">
        <f t="shared" si="28"/>
        <v>0</v>
      </c>
    </row>
    <row r="127" spans="1:10" ht="15.75" customHeight="1" x14ac:dyDescent="0.25">
      <c r="A127" s="201"/>
      <c r="B127" s="60">
        <f t="shared" si="29"/>
        <v>2</v>
      </c>
      <c r="C127" s="3" t="s">
        <v>38</v>
      </c>
      <c r="D127" s="41" t="s">
        <v>38</v>
      </c>
      <c r="E127" s="6">
        <v>0.04</v>
      </c>
      <c r="F127" s="58">
        <f t="shared" si="30"/>
        <v>0</v>
      </c>
      <c r="G127" s="47">
        <v>40</v>
      </c>
      <c r="H127" s="5">
        <f>G127*E127</f>
        <v>1.6</v>
      </c>
      <c r="I127" s="7">
        <f>J127*G127</f>
        <v>0</v>
      </c>
      <c r="J127" s="8">
        <f t="shared" si="28"/>
        <v>0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74"/>
      <c r="G128" s="74"/>
      <c r="H128" s="2">
        <f>SUM(H107:H127)</f>
        <v>61.000000000000014</v>
      </c>
      <c r="I128" s="2">
        <f>SUM(I107:I127)</f>
        <v>0</v>
      </c>
      <c r="J128" s="45">
        <f>SUM(J107:J127)</f>
        <v>0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0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0</v>
      </c>
      <c r="J129" s="8">
        <f>F129*E129</f>
        <v>0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0</v>
      </c>
      <c r="G130" s="48">
        <v>125</v>
      </c>
      <c r="H130" s="5">
        <f t="shared" si="34"/>
        <v>2.5</v>
      </c>
      <c r="I130" s="7">
        <f t="shared" si="35"/>
        <v>0</v>
      </c>
      <c r="J130" s="8">
        <f t="shared" ref="J130:J151" si="36">F130*E130</f>
        <v>0</v>
      </c>
    </row>
    <row r="131" spans="1:10" ht="15.75" customHeight="1" x14ac:dyDescent="0.25">
      <c r="A131" s="201"/>
      <c r="B131" s="60">
        <f t="shared" ref="B131:B151" si="37">B130</f>
        <v>2</v>
      </c>
      <c r="C131" s="182"/>
      <c r="D131" s="37" t="s">
        <v>7</v>
      </c>
      <c r="E131" s="6">
        <v>3.0000000000000001E-3</v>
      </c>
      <c r="F131" s="58">
        <f t="shared" ref="F131:F151" si="38">F130</f>
        <v>0</v>
      </c>
      <c r="G131" s="49">
        <v>118</v>
      </c>
      <c r="H131" s="5">
        <f t="shared" si="34"/>
        <v>0.35399999999999998</v>
      </c>
      <c r="I131" s="7">
        <f t="shared" si="35"/>
        <v>0</v>
      </c>
      <c r="J131" s="8">
        <f t="shared" si="36"/>
        <v>0</v>
      </c>
    </row>
    <row r="132" spans="1:10" ht="15.75" customHeight="1" x14ac:dyDescent="0.25">
      <c r="A132" s="201"/>
      <c r="B132" s="60">
        <f t="shared" si="37"/>
        <v>2</v>
      </c>
      <c r="C132" s="182"/>
      <c r="D132" s="36" t="s">
        <v>9</v>
      </c>
      <c r="E132" s="6">
        <v>1.3000000000000001E-2</v>
      </c>
      <c r="F132" s="58">
        <f t="shared" si="38"/>
        <v>0</v>
      </c>
      <c r="G132" s="49">
        <v>35</v>
      </c>
      <c r="H132" s="5">
        <f t="shared" si="34"/>
        <v>0.45500000000000002</v>
      </c>
      <c r="I132" s="7">
        <f t="shared" si="35"/>
        <v>0</v>
      </c>
      <c r="J132" s="8">
        <f t="shared" si="36"/>
        <v>0</v>
      </c>
    </row>
    <row r="133" spans="1:10" ht="15.75" customHeight="1" x14ac:dyDescent="0.25">
      <c r="A133" s="201"/>
      <c r="B133" s="60">
        <f t="shared" si="37"/>
        <v>2</v>
      </c>
      <c r="C133" s="183" t="s">
        <v>72</v>
      </c>
      <c r="D133" s="36" t="s">
        <v>8</v>
      </c>
      <c r="E133" s="6">
        <v>0.107</v>
      </c>
      <c r="F133" s="58">
        <f t="shared" si="38"/>
        <v>0</v>
      </c>
      <c r="G133" s="47">
        <v>40</v>
      </c>
      <c r="H133" s="5">
        <f t="shared" si="34"/>
        <v>4.28</v>
      </c>
      <c r="I133" s="42">
        <f t="shared" si="35"/>
        <v>0</v>
      </c>
      <c r="J133" s="28">
        <f t="shared" si="36"/>
        <v>0</v>
      </c>
    </row>
    <row r="134" spans="1:10" ht="15.75" customHeight="1" x14ac:dyDescent="0.25">
      <c r="A134" s="201"/>
      <c r="B134" s="60">
        <f t="shared" si="37"/>
        <v>2</v>
      </c>
      <c r="C134" s="184"/>
      <c r="D134" s="36" t="s">
        <v>73</v>
      </c>
      <c r="E134" s="6">
        <v>5.0000000000000001E-3</v>
      </c>
      <c r="F134" s="58">
        <f t="shared" si="38"/>
        <v>0</v>
      </c>
      <c r="G134" s="47">
        <v>40</v>
      </c>
      <c r="H134" s="5">
        <f t="shared" si="34"/>
        <v>0.2</v>
      </c>
      <c r="I134" s="42">
        <f t="shared" si="35"/>
        <v>0</v>
      </c>
      <c r="J134" s="28">
        <f t="shared" si="36"/>
        <v>0</v>
      </c>
    </row>
    <row r="135" spans="1:10" ht="15.75" customHeight="1" x14ac:dyDescent="0.25">
      <c r="A135" s="201"/>
      <c r="B135" s="60">
        <f t="shared" si="37"/>
        <v>2</v>
      </c>
      <c r="C135" s="184"/>
      <c r="D135" s="36" t="s">
        <v>9</v>
      </c>
      <c r="E135" s="6">
        <v>1.3000000000000001E-2</v>
      </c>
      <c r="F135" s="58">
        <f t="shared" si="38"/>
        <v>0</v>
      </c>
      <c r="G135" s="47">
        <v>35</v>
      </c>
      <c r="H135" s="5">
        <f t="shared" si="34"/>
        <v>0.45500000000000002</v>
      </c>
      <c r="I135" s="42">
        <f t="shared" si="35"/>
        <v>0</v>
      </c>
      <c r="J135" s="28">
        <f t="shared" si="36"/>
        <v>0</v>
      </c>
    </row>
    <row r="136" spans="1:10" ht="15.75" customHeight="1" x14ac:dyDescent="0.25">
      <c r="A136" s="201"/>
      <c r="B136" s="60">
        <f t="shared" si="37"/>
        <v>2</v>
      </c>
      <c r="C136" s="184"/>
      <c r="D136" s="37" t="s">
        <v>11</v>
      </c>
      <c r="E136" s="6">
        <v>6.0000000000000001E-3</v>
      </c>
      <c r="F136" s="58">
        <f t="shared" si="38"/>
        <v>0</v>
      </c>
      <c r="G136" s="47">
        <v>25</v>
      </c>
      <c r="H136" s="5">
        <f t="shared" si="34"/>
        <v>0.15</v>
      </c>
      <c r="I136" s="42">
        <f t="shared" si="35"/>
        <v>0</v>
      </c>
      <c r="J136" s="28">
        <f t="shared" si="36"/>
        <v>0</v>
      </c>
    </row>
    <row r="137" spans="1:10" ht="15.75" customHeight="1" x14ac:dyDescent="0.25">
      <c r="A137" s="201"/>
      <c r="B137" s="60">
        <f t="shared" si="37"/>
        <v>2</v>
      </c>
      <c r="C137" s="184"/>
      <c r="D137" s="37" t="s">
        <v>7</v>
      </c>
      <c r="E137" s="6">
        <v>5.0000000000000001E-3</v>
      </c>
      <c r="F137" s="58">
        <f t="shared" si="38"/>
        <v>0</v>
      </c>
      <c r="G137" s="47">
        <v>118</v>
      </c>
      <c r="H137" s="5">
        <f t="shared" si="34"/>
        <v>0.59</v>
      </c>
      <c r="I137" s="42">
        <f t="shared" si="35"/>
        <v>0</v>
      </c>
      <c r="J137" s="28">
        <f t="shared" si="36"/>
        <v>0</v>
      </c>
    </row>
    <row r="138" spans="1:10" ht="15.75" customHeight="1" x14ac:dyDescent="0.25">
      <c r="A138" s="201"/>
      <c r="B138" s="60">
        <f t="shared" si="37"/>
        <v>2</v>
      </c>
      <c r="C138" s="185"/>
      <c r="D138" s="37" t="s">
        <v>79</v>
      </c>
      <c r="E138" s="6">
        <v>0.188</v>
      </c>
      <c r="F138" s="58">
        <f t="shared" si="38"/>
        <v>0</v>
      </c>
      <c r="G138" s="47"/>
      <c r="H138" s="5"/>
      <c r="I138" s="42"/>
      <c r="J138" s="28">
        <f t="shared" si="36"/>
        <v>0</v>
      </c>
    </row>
    <row r="139" spans="1:10" ht="15.75" customHeight="1" x14ac:dyDescent="0.25">
      <c r="A139" s="201"/>
      <c r="B139" s="60">
        <f t="shared" si="37"/>
        <v>2</v>
      </c>
      <c r="C139" s="205" t="s">
        <v>71</v>
      </c>
      <c r="D139" s="36" t="s">
        <v>81</v>
      </c>
      <c r="E139" s="6">
        <f>H139/G139</f>
        <v>8.2729729729729695E-2</v>
      </c>
      <c r="F139" s="58">
        <f t="shared" si="38"/>
        <v>0</v>
      </c>
      <c r="G139" s="47">
        <v>370</v>
      </c>
      <c r="H139" s="5">
        <f>61-H129-H130-H131-H132-H133-H134-H135-H136-H137-H138-H140-H141-H142-H143-H144-H145-H146-H147-H148-H149-H150-H151</f>
        <v>30.609999999999985</v>
      </c>
      <c r="I139" s="42">
        <f t="shared" ref="I139:I149" si="39">J139*G139</f>
        <v>0</v>
      </c>
      <c r="J139" s="28">
        <f t="shared" si="36"/>
        <v>0</v>
      </c>
    </row>
    <row r="140" spans="1:10" ht="15.75" customHeight="1" x14ac:dyDescent="0.25">
      <c r="A140" s="201"/>
      <c r="B140" s="60">
        <f t="shared" si="37"/>
        <v>2</v>
      </c>
      <c r="C140" s="206"/>
      <c r="D140" s="37" t="s">
        <v>7</v>
      </c>
      <c r="E140" s="6">
        <v>5.0000000000000001E-3</v>
      </c>
      <c r="F140" s="58">
        <f t="shared" si="38"/>
        <v>0</v>
      </c>
      <c r="G140" s="47">
        <v>118</v>
      </c>
      <c r="H140" s="5">
        <f t="shared" ref="H140:H149" si="40">G140*E140</f>
        <v>0.59</v>
      </c>
      <c r="I140" s="42">
        <f t="shared" si="39"/>
        <v>0</v>
      </c>
      <c r="J140" s="28">
        <f t="shared" si="36"/>
        <v>0</v>
      </c>
    </row>
    <row r="141" spans="1:10" ht="15.75" customHeight="1" x14ac:dyDescent="0.25">
      <c r="A141" s="201"/>
      <c r="B141" s="60">
        <f t="shared" si="37"/>
        <v>2</v>
      </c>
      <c r="C141" s="206"/>
      <c r="D141" s="37" t="s">
        <v>32</v>
      </c>
      <c r="E141" s="6">
        <v>1.2E-2</v>
      </c>
      <c r="F141" s="58">
        <f t="shared" si="38"/>
        <v>0</v>
      </c>
      <c r="G141" s="49">
        <v>150</v>
      </c>
      <c r="H141" s="5">
        <f t="shared" si="40"/>
        <v>1.8</v>
      </c>
      <c r="I141" s="42">
        <f t="shared" si="39"/>
        <v>0</v>
      </c>
      <c r="J141" s="28">
        <f t="shared" si="36"/>
        <v>0</v>
      </c>
    </row>
    <row r="142" spans="1:10" ht="15.75" customHeight="1" x14ac:dyDescent="0.25">
      <c r="A142" s="201"/>
      <c r="B142" s="60">
        <f t="shared" si="37"/>
        <v>2</v>
      </c>
      <c r="C142" s="206"/>
      <c r="D142" s="37" t="s">
        <v>11</v>
      </c>
      <c r="E142" s="6">
        <v>1.7999999999999999E-2</v>
      </c>
      <c r="F142" s="58">
        <f t="shared" si="38"/>
        <v>0</v>
      </c>
      <c r="G142" s="47">
        <v>25</v>
      </c>
      <c r="H142" s="5">
        <f t="shared" si="40"/>
        <v>0.44999999999999996</v>
      </c>
      <c r="I142" s="42">
        <f t="shared" si="39"/>
        <v>0</v>
      </c>
      <c r="J142" s="28">
        <f t="shared" si="36"/>
        <v>0</v>
      </c>
    </row>
    <row r="143" spans="1:10" ht="15.75" customHeight="1" x14ac:dyDescent="0.25">
      <c r="A143" s="201"/>
      <c r="B143" s="60">
        <f t="shared" si="37"/>
        <v>2</v>
      </c>
      <c r="C143" s="207"/>
      <c r="D143" s="36" t="s">
        <v>16</v>
      </c>
      <c r="E143" s="6">
        <v>4.0000000000000001E-3</v>
      </c>
      <c r="F143" s="58">
        <f t="shared" si="38"/>
        <v>0</v>
      </c>
      <c r="G143" s="47">
        <v>47</v>
      </c>
      <c r="H143" s="5">
        <f t="shared" si="40"/>
        <v>0.188</v>
      </c>
      <c r="I143" s="42">
        <f t="shared" si="39"/>
        <v>0</v>
      </c>
      <c r="J143" s="28">
        <f t="shared" si="36"/>
        <v>0</v>
      </c>
    </row>
    <row r="144" spans="1:10" ht="15.75" customHeight="1" x14ac:dyDescent="0.25">
      <c r="A144" s="201"/>
      <c r="B144" s="60">
        <f t="shared" si="37"/>
        <v>2</v>
      </c>
      <c r="C144" s="192" t="s">
        <v>37</v>
      </c>
      <c r="D144" s="36" t="s">
        <v>8</v>
      </c>
      <c r="E144" s="6">
        <v>0.17100000000000001</v>
      </c>
      <c r="F144" s="58">
        <f t="shared" si="38"/>
        <v>0</v>
      </c>
      <c r="G144" s="47">
        <v>40</v>
      </c>
      <c r="H144" s="5">
        <f t="shared" si="40"/>
        <v>6.8400000000000007</v>
      </c>
      <c r="I144" s="7">
        <f t="shared" si="39"/>
        <v>0</v>
      </c>
      <c r="J144" s="8">
        <f t="shared" si="36"/>
        <v>0</v>
      </c>
    </row>
    <row r="145" spans="1:51" ht="15.75" customHeight="1" x14ac:dyDescent="0.25">
      <c r="A145" s="201"/>
      <c r="B145" s="60">
        <f t="shared" si="37"/>
        <v>2</v>
      </c>
      <c r="C145" s="193"/>
      <c r="D145" s="36" t="s">
        <v>27</v>
      </c>
      <c r="E145" s="6">
        <v>5.0000000000000001E-3</v>
      </c>
      <c r="F145" s="58">
        <f t="shared" si="38"/>
        <v>0</v>
      </c>
      <c r="G145" s="47">
        <v>600</v>
      </c>
      <c r="H145" s="5">
        <f t="shared" si="40"/>
        <v>3</v>
      </c>
      <c r="I145" s="7">
        <f t="shared" si="39"/>
        <v>0</v>
      </c>
      <c r="J145" s="8">
        <f t="shared" si="36"/>
        <v>0</v>
      </c>
    </row>
    <row r="146" spans="1:51" ht="15.75" customHeight="1" x14ac:dyDescent="0.25">
      <c r="A146" s="201"/>
      <c r="B146" s="60">
        <f t="shared" si="37"/>
        <v>2</v>
      </c>
      <c r="C146" s="194"/>
      <c r="D146" s="36" t="s">
        <v>69</v>
      </c>
      <c r="E146" s="6">
        <v>2.4E-2</v>
      </c>
      <c r="F146" s="58">
        <f t="shared" si="38"/>
        <v>0</v>
      </c>
      <c r="G146" s="47">
        <v>80</v>
      </c>
      <c r="H146" s="5">
        <f t="shared" si="40"/>
        <v>1.92</v>
      </c>
      <c r="I146" s="7">
        <f t="shared" si="39"/>
        <v>0</v>
      </c>
      <c r="J146" s="8">
        <f t="shared" si="36"/>
        <v>0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2</v>
      </c>
      <c r="C147" s="183" t="s">
        <v>39</v>
      </c>
      <c r="D147" s="36" t="s">
        <v>76</v>
      </c>
      <c r="E147" s="44">
        <v>0.02</v>
      </c>
      <c r="F147" s="58">
        <f t="shared" si="38"/>
        <v>0</v>
      </c>
      <c r="G147" s="47">
        <v>110</v>
      </c>
      <c r="H147" s="5">
        <f t="shared" si="40"/>
        <v>2.2000000000000002</v>
      </c>
      <c r="I147" s="7">
        <f t="shared" si="39"/>
        <v>0</v>
      </c>
      <c r="J147" s="8">
        <f t="shared" si="36"/>
        <v>0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2</v>
      </c>
      <c r="C148" s="184"/>
      <c r="D148" s="36" t="s">
        <v>12</v>
      </c>
      <c r="E148" s="44">
        <v>0.02</v>
      </c>
      <c r="F148" s="58">
        <f t="shared" si="38"/>
        <v>0</v>
      </c>
      <c r="G148" s="47">
        <v>50</v>
      </c>
      <c r="H148" s="5">
        <f t="shared" si="40"/>
        <v>1</v>
      </c>
      <c r="I148" s="7">
        <f t="shared" si="39"/>
        <v>0</v>
      </c>
      <c r="J148" s="8">
        <f t="shared" si="36"/>
        <v>0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2</v>
      </c>
      <c r="C149" s="184"/>
      <c r="D149" s="36" t="s">
        <v>13</v>
      </c>
      <c r="E149" s="19">
        <v>2.0000000000000001E-4</v>
      </c>
      <c r="F149" s="58">
        <f t="shared" si="38"/>
        <v>0</v>
      </c>
      <c r="G149" s="47">
        <v>350</v>
      </c>
      <c r="H149" s="5">
        <f t="shared" si="40"/>
        <v>7.0000000000000007E-2</v>
      </c>
      <c r="I149" s="7">
        <f t="shared" si="39"/>
        <v>0</v>
      </c>
      <c r="J149" s="8">
        <f t="shared" si="36"/>
        <v>0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2</v>
      </c>
      <c r="C150" s="185"/>
      <c r="D150" s="36" t="s">
        <v>79</v>
      </c>
      <c r="E150" s="44">
        <v>0.2</v>
      </c>
      <c r="F150" s="58">
        <f t="shared" si="38"/>
        <v>0</v>
      </c>
      <c r="G150" s="47"/>
      <c r="H150" s="5"/>
      <c r="I150" s="7"/>
      <c r="J150" s="8">
        <f t="shared" si="36"/>
        <v>0</v>
      </c>
      <c r="L150" s="17"/>
    </row>
    <row r="151" spans="1:51" ht="15.75" customHeight="1" x14ac:dyDescent="0.25">
      <c r="A151" s="201"/>
      <c r="B151" s="60">
        <f t="shared" si="37"/>
        <v>2</v>
      </c>
      <c r="C151" s="3" t="s">
        <v>38</v>
      </c>
      <c r="D151" s="41" t="s">
        <v>38</v>
      </c>
      <c r="E151" s="6">
        <v>0.04</v>
      </c>
      <c r="F151" s="58">
        <f t="shared" si="38"/>
        <v>0</v>
      </c>
      <c r="G151" s="47">
        <v>40</v>
      </c>
      <c r="H151" s="5">
        <f>G151*E151</f>
        <v>1.6</v>
      </c>
      <c r="I151" s="42">
        <f>J151*G151</f>
        <v>0</v>
      </c>
      <c r="J151" s="28">
        <f t="shared" si="36"/>
        <v>0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74"/>
      <c r="G152" s="74"/>
      <c r="H152" s="2">
        <f>SUM(H129:H151)</f>
        <v>61</v>
      </c>
      <c r="I152" s="2">
        <f>SUM(I129:I151)</f>
        <v>0</v>
      </c>
      <c r="J152" s="45">
        <f>SUM(J129:J151)</f>
        <v>0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0</v>
      </c>
      <c r="G159" s="47">
        <v>38</v>
      </c>
      <c r="H159" s="79">
        <f t="shared" ref="H159:H165" si="41">G159*E159</f>
        <v>0.95000000000000007</v>
      </c>
      <c r="I159" s="7">
        <f t="shared" ref="I159:I169" si="42">J159*G159</f>
        <v>0</v>
      </c>
      <c r="J159" s="8">
        <f>F159*E159</f>
        <v>0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0</v>
      </c>
      <c r="G160" s="47">
        <v>118</v>
      </c>
      <c r="H160" s="79">
        <f t="shared" si="41"/>
        <v>0.70799999999999996</v>
      </c>
      <c r="I160" s="7">
        <f t="shared" si="42"/>
        <v>0</v>
      </c>
      <c r="J160" s="8">
        <f t="shared" ref="J160:J177" si="43">F160*E160</f>
        <v>0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0</v>
      </c>
      <c r="G161" s="47">
        <v>40</v>
      </c>
      <c r="H161" s="79">
        <f t="shared" si="41"/>
        <v>1.36</v>
      </c>
      <c r="I161" s="7">
        <f t="shared" si="42"/>
        <v>0</v>
      </c>
      <c r="J161" s="8">
        <f t="shared" si="43"/>
        <v>0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0</v>
      </c>
      <c r="G162" s="47">
        <v>65</v>
      </c>
      <c r="H162" s="79">
        <f t="shared" si="41"/>
        <v>1.625</v>
      </c>
      <c r="I162" s="7">
        <f t="shared" si="42"/>
        <v>0</v>
      </c>
      <c r="J162" s="8">
        <f t="shared" si="43"/>
        <v>0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0</v>
      </c>
      <c r="G163" s="47">
        <v>35</v>
      </c>
      <c r="H163" s="79">
        <f t="shared" si="41"/>
        <v>0.63</v>
      </c>
      <c r="I163" s="7">
        <f t="shared" si="42"/>
        <v>0</v>
      </c>
      <c r="J163" s="8">
        <f t="shared" si="43"/>
        <v>0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0</v>
      </c>
      <c r="G164" s="47">
        <v>25</v>
      </c>
      <c r="H164" s="79">
        <f t="shared" si="41"/>
        <v>0.44999999999999996</v>
      </c>
      <c r="I164" s="7">
        <f t="shared" si="42"/>
        <v>0</v>
      </c>
      <c r="J164" s="8">
        <f t="shared" si="43"/>
        <v>0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0</v>
      </c>
      <c r="G165" s="47">
        <v>40</v>
      </c>
      <c r="H165" s="79">
        <f t="shared" si="41"/>
        <v>4</v>
      </c>
      <c r="I165" s="7">
        <f t="shared" si="42"/>
        <v>0</v>
      </c>
      <c r="J165" s="8">
        <f t="shared" si="43"/>
        <v>0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0</v>
      </c>
      <c r="G166" s="48">
        <v>45</v>
      </c>
      <c r="H166" s="79">
        <f>E166*G166</f>
        <v>0.45</v>
      </c>
      <c r="I166" s="7">
        <f t="shared" si="42"/>
        <v>0</v>
      </c>
      <c r="J166" s="6">
        <f t="shared" si="43"/>
        <v>0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0</v>
      </c>
      <c r="G167" s="48">
        <v>35</v>
      </c>
      <c r="H167" s="79">
        <f>E167*G167</f>
        <v>0.45499999999999996</v>
      </c>
      <c r="I167" s="7">
        <f t="shared" si="42"/>
        <v>0</v>
      </c>
      <c r="J167" s="6">
        <f t="shared" si="43"/>
        <v>0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0</v>
      </c>
      <c r="G168" s="48">
        <v>25</v>
      </c>
      <c r="H168" s="79">
        <f>E168*G168</f>
        <v>0.3</v>
      </c>
      <c r="I168" s="7">
        <f t="shared" si="42"/>
        <v>0</v>
      </c>
      <c r="J168" s="6">
        <f t="shared" si="43"/>
        <v>0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0</v>
      </c>
      <c r="G169" s="48">
        <v>118</v>
      </c>
      <c r="H169" s="79">
        <f>E169*G169</f>
        <v>0.35399999999999998</v>
      </c>
      <c r="I169" s="7">
        <f t="shared" si="42"/>
        <v>0</v>
      </c>
      <c r="J169" s="6">
        <f t="shared" si="43"/>
        <v>0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0</v>
      </c>
      <c r="G170" s="48"/>
      <c r="H170" s="79"/>
      <c r="I170" s="7"/>
      <c r="J170" s="6">
        <f t="shared" si="43"/>
        <v>0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8.9099999999999943E-2</v>
      </c>
      <c r="F171" s="58">
        <f t="shared" si="45"/>
        <v>0</v>
      </c>
      <c r="G171" s="47">
        <v>180</v>
      </c>
      <c r="H171" s="79">
        <f>61-H159-H160-H161-H162-H163-H164-H165-H166-H167-H168-H169-H170-H172-H173-H174-H175-H176-H177</f>
        <v>16.03799999999999</v>
      </c>
      <c r="I171" s="7">
        <f t="shared" ref="I171:I177" si="46">J171*G171</f>
        <v>0</v>
      </c>
      <c r="J171" s="6">
        <f t="shared" si="43"/>
        <v>0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0</v>
      </c>
      <c r="G172" s="47">
        <v>600</v>
      </c>
      <c r="H172" s="79">
        <f>G172*E172</f>
        <v>7.2</v>
      </c>
      <c r="I172" s="7">
        <f t="shared" si="46"/>
        <v>0</v>
      </c>
      <c r="J172" s="6">
        <f t="shared" si="43"/>
        <v>0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0</v>
      </c>
      <c r="G173" s="48">
        <v>80</v>
      </c>
      <c r="H173" s="79">
        <f>E173*G173</f>
        <v>4.88</v>
      </c>
      <c r="I173" s="7">
        <f t="shared" si="46"/>
        <v>0</v>
      </c>
      <c r="J173" s="6">
        <f t="shared" si="43"/>
        <v>0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0</v>
      </c>
      <c r="G174" s="48">
        <v>600</v>
      </c>
      <c r="H174" s="79">
        <f>E174*G174</f>
        <v>3.6</v>
      </c>
      <c r="I174" s="7">
        <f t="shared" si="46"/>
        <v>0</v>
      </c>
      <c r="J174" s="6">
        <f t="shared" si="43"/>
        <v>0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77" t="s">
        <v>65</v>
      </c>
      <c r="D175" s="38" t="s">
        <v>65</v>
      </c>
      <c r="E175" s="44">
        <v>0.2</v>
      </c>
      <c r="F175" s="58">
        <f t="shared" si="45"/>
        <v>0</v>
      </c>
      <c r="G175" s="47">
        <v>60</v>
      </c>
      <c r="H175" s="79">
        <f>G175*E175</f>
        <v>12</v>
      </c>
      <c r="I175" s="7">
        <f t="shared" si="46"/>
        <v>0</v>
      </c>
      <c r="J175" s="8">
        <f t="shared" si="43"/>
        <v>0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0</v>
      </c>
      <c r="G176" s="47">
        <v>40</v>
      </c>
      <c r="H176" s="79">
        <f>G176*E176</f>
        <v>1.6</v>
      </c>
      <c r="I176" s="7">
        <f t="shared" si="46"/>
        <v>0</v>
      </c>
      <c r="J176" s="8">
        <f t="shared" si="43"/>
        <v>0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76" t="s">
        <v>22</v>
      </c>
      <c r="D177" s="39" t="s">
        <v>22</v>
      </c>
      <c r="E177" s="6">
        <v>0.05</v>
      </c>
      <c r="F177" s="58">
        <f t="shared" si="45"/>
        <v>0</v>
      </c>
      <c r="G177" s="48">
        <v>88</v>
      </c>
      <c r="H177" s="79">
        <f>G177*E177</f>
        <v>4.4000000000000004</v>
      </c>
      <c r="I177" s="7">
        <f t="shared" si="46"/>
        <v>0</v>
      </c>
      <c r="J177" s="6">
        <f t="shared" si="43"/>
        <v>0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74"/>
      <c r="G178" s="74"/>
      <c r="H178" s="2">
        <f>SUM(H159:H177)</f>
        <v>60.999999999999993</v>
      </c>
      <c r="I178" s="2">
        <f>SUM(I159:I177)</f>
        <v>0</v>
      </c>
      <c r="J178" s="45">
        <f>SUM(J159:J177)</f>
        <v>0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0</v>
      </c>
      <c r="G179" s="49">
        <v>38</v>
      </c>
      <c r="H179" s="5">
        <f t="shared" ref="H179:H188" si="47">G179*E179</f>
        <v>2.2799999999999998</v>
      </c>
      <c r="I179" s="7">
        <f t="shared" ref="I179:I188" si="48">J179*G179</f>
        <v>0</v>
      </c>
      <c r="J179" s="8">
        <f>F179*E179</f>
        <v>0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0</v>
      </c>
      <c r="G180" s="49">
        <v>35</v>
      </c>
      <c r="H180" s="5">
        <f t="shared" si="47"/>
        <v>0.28000000000000003</v>
      </c>
      <c r="I180" s="7">
        <f t="shared" si="48"/>
        <v>0</v>
      </c>
      <c r="J180" s="8">
        <f t="shared" ref="J180:J201" si="49">F180*E180</f>
        <v>0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0</v>
      </c>
      <c r="G181" s="49">
        <v>350</v>
      </c>
      <c r="H181" s="5">
        <f t="shared" si="47"/>
        <v>7.0000000000000007E-2</v>
      </c>
      <c r="I181" s="7">
        <f t="shared" si="48"/>
        <v>0</v>
      </c>
      <c r="J181" s="8">
        <f t="shared" si="49"/>
        <v>0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0</v>
      </c>
      <c r="G182" s="49">
        <v>50</v>
      </c>
      <c r="H182" s="5">
        <f t="shared" si="47"/>
        <v>0.15</v>
      </c>
      <c r="I182" s="7">
        <f t="shared" si="48"/>
        <v>0</v>
      </c>
      <c r="J182" s="8">
        <f t="shared" si="49"/>
        <v>0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0</v>
      </c>
      <c r="G183" s="47">
        <v>118</v>
      </c>
      <c r="H183" s="5">
        <f t="shared" si="47"/>
        <v>0.35399999999999998</v>
      </c>
      <c r="I183" s="7">
        <f t="shared" si="48"/>
        <v>0</v>
      </c>
      <c r="J183" s="8">
        <f t="shared" si="49"/>
        <v>0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0</v>
      </c>
      <c r="G184" s="47">
        <v>40</v>
      </c>
      <c r="H184" s="5">
        <f t="shared" si="47"/>
        <v>4</v>
      </c>
      <c r="I184" s="7">
        <f t="shared" si="48"/>
        <v>0</v>
      </c>
      <c r="J184" s="8">
        <f t="shared" si="49"/>
        <v>0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0</v>
      </c>
      <c r="G185" s="47">
        <v>40</v>
      </c>
      <c r="H185" s="5">
        <f t="shared" si="47"/>
        <v>0.8</v>
      </c>
      <c r="I185" s="7">
        <f t="shared" si="48"/>
        <v>0</v>
      </c>
      <c r="J185" s="8">
        <f t="shared" si="49"/>
        <v>0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0</v>
      </c>
      <c r="G186" s="47">
        <v>35</v>
      </c>
      <c r="H186" s="5">
        <f t="shared" si="47"/>
        <v>0.45500000000000002</v>
      </c>
      <c r="I186" s="7">
        <f t="shared" si="48"/>
        <v>0</v>
      </c>
      <c r="J186" s="8">
        <f t="shared" si="49"/>
        <v>0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0</v>
      </c>
      <c r="G187" s="47">
        <v>25</v>
      </c>
      <c r="H187" s="5">
        <f t="shared" si="47"/>
        <v>0.3</v>
      </c>
      <c r="I187" s="7">
        <f t="shared" si="48"/>
        <v>0</v>
      </c>
      <c r="J187" s="8">
        <f t="shared" si="49"/>
        <v>0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0</v>
      </c>
      <c r="G188" s="47">
        <v>118</v>
      </c>
      <c r="H188" s="5">
        <f t="shared" si="47"/>
        <v>0.59</v>
      </c>
      <c r="I188" s="7">
        <f t="shared" si="48"/>
        <v>0</v>
      </c>
      <c r="J188" s="8">
        <f t="shared" si="49"/>
        <v>0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0</v>
      </c>
      <c r="G189" s="48"/>
      <c r="H189" s="79"/>
      <c r="I189" s="7"/>
      <c r="J189" s="6">
        <f t="shared" si="49"/>
        <v>0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0.12692222222222221</v>
      </c>
      <c r="F190" s="58">
        <f t="shared" si="51"/>
        <v>0</v>
      </c>
      <c r="G190" s="47">
        <v>180</v>
      </c>
      <c r="H190" s="5">
        <f>61-H179-H180-H181-H182-H183-H184-H185-H186-H187-H188-H191-H192-H193-H194-H195-H196-H197-H199-H200-H201</f>
        <v>22.845999999999997</v>
      </c>
      <c r="I190" s="7">
        <f t="shared" ref="I190:I197" si="52">J190*G190</f>
        <v>0</v>
      </c>
      <c r="J190" s="8">
        <f t="shared" si="49"/>
        <v>0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0</v>
      </c>
      <c r="G191" s="49">
        <v>35</v>
      </c>
      <c r="H191" s="5">
        <f t="shared" ref="H191:H197" si="53">G191*E191</f>
        <v>0.70000000000000007</v>
      </c>
      <c r="I191" s="7">
        <f t="shared" si="52"/>
        <v>0</v>
      </c>
      <c r="J191" s="8">
        <f t="shared" si="49"/>
        <v>0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0</v>
      </c>
      <c r="G192" s="47">
        <v>25</v>
      </c>
      <c r="H192" s="5">
        <f t="shared" si="53"/>
        <v>0.32500000000000001</v>
      </c>
      <c r="I192" s="7">
        <f t="shared" si="52"/>
        <v>0</v>
      </c>
      <c r="J192" s="8">
        <f t="shared" si="49"/>
        <v>0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0</v>
      </c>
      <c r="G193" s="47">
        <v>600</v>
      </c>
      <c r="H193" s="5">
        <f t="shared" si="53"/>
        <v>6</v>
      </c>
      <c r="I193" s="7">
        <f t="shared" si="52"/>
        <v>0</v>
      </c>
      <c r="J193" s="8">
        <f t="shared" si="49"/>
        <v>0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0</v>
      </c>
      <c r="G194" s="47">
        <v>50</v>
      </c>
      <c r="H194" s="5">
        <f t="shared" si="53"/>
        <v>2.9000000000000004</v>
      </c>
      <c r="I194" s="7">
        <f t="shared" si="52"/>
        <v>0</v>
      </c>
      <c r="J194" s="8">
        <f t="shared" si="49"/>
        <v>0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0</v>
      </c>
      <c r="G195" s="47">
        <v>80</v>
      </c>
      <c r="H195" s="5">
        <f t="shared" si="53"/>
        <v>3.6799999999999997</v>
      </c>
      <c r="I195" s="7">
        <f t="shared" si="52"/>
        <v>0</v>
      </c>
      <c r="J195" s="8">
        <f t="shared" si="49"/>
        <v>0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0</v>
      </c>
      <c r="G196" s="47">
        <v>50</v>
      </c>
      <c r="H196" s="5">
        <f t="shared" si="53"/>
        <v>1.2</v>
      </c>
      <c r="I196" s="7">
        <f t="shared" si="52"/>
        <v>0</v>
      </c>
      <c r="J196" s="8">
        <f t="shared" si="49"/>
        <v>0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0</v>
      </c>
      <c r="G197" s="47">
        <v>350</v>
      </c>
      <c r="H197" s="5">
        <f t="shared" si="53"/>
        <v>7.0000000000000007E-2</v>
      </c>
      <c r="I197" s="7">
        <f t="shared" si="52"/>
        <v>0</v>
      </c>
      <c r="J197" s="8">
        <f t="shared" si="49"/>
        <v>0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0</v>
      </c>
      <c r="G198" s="47"/>
      <c r="H198" s="5"/>
      <c r="I198" s="7"/>
      <c r="J198" s="8">
        <f t="shared" si="49"/>
        <v>0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0</v>
      </c>
      <c r="G199" s="47">
        <v>40</v>
      </c>
      <c r="H199" s="5">
        <f>G199*E199</f>
        <v>1.6</v>
      </c>
      <c r="I199" s="7">
        <f>J199*G199</f>
        <v>0</v>
      </c>
      <c r="J199" s="8">
        <f t="shared" si="49"/>
        <v>0</v>
      </c>
    </row>
    <row r="200" spans="1:51" ht="15.75" customHeight="1" x14ac:dyDescent="0.25">
      <c r="A200" s="181"/>
      <c r="B200" s="60">
        <f t="shared" si="50"/>
        <v>2</v>
      </c>
      <c r="C200" s="76" t="s">
        <v>22</v>
      </c>
      <c r="D200" s="39" t="s">
        <v>22</v>
      </c>
      <c r="E200" s="6">
        <v>0.05</v>
      </c>
      <c r="F200" s="58">
        <f t="shared" si="51"/>
        <v>0</v>
      </c>
      <c r="G200" s="48">
        <v>88</v>
      </c>
      <c r="H200" s="5">
        <f>G200*E200</f>
        <v>4.4000000000000004</v>
      </c>
      <c r="I200" s="7">
        <f>J200*G200</f>
        <v>0</v>
      </c>
      <c r="J200" s="8">
        <f t="shared" si="49"/>
        <v>0</v>
      </c>
    </row>
    <row r="201" spans="1:51" ht="15.75" customHeight="1" x14ac:dyDescent="0.25">
      <c r="A201" s="191"/>
      <c r="B201" s="60">
        <f t="shared" si="50"/>
        <v>2</v>
      </c>
      <c r="C201" s="77" t="s">
        <v>88</v>
      </c>
      <c r="D201" s="36" t="s">
        <v>25</v>
      </c>
      <c r="E201" s="6">
        <v>0.1</v>
      </c>
      <c r="F201" s="58">
        <f t="shared" si="51"/>
        <v>0</v>
      </c>
      <c r="G201" s="47">
        <v>80</v>
      </c>
      <c r="H201" s="5">
        <f>G201*E201</f>
        <v>8</v>
      </c>
      <c r="I201" s="7">
        <f>J201*G201</f>
        <v>0</v>
      </c>
      <c r="J201" s="8">
        <f t="shared" si="49"/>
        <v>0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74"/>
      <c r="G202" s="74"/>
      <c r="H202" s="2">
        <f>SUM(H179:H201)</f>
        <v>61.000000000000007</v>
      </c>
      <c r="I202" s="2">
        <f>SUM(I179:I201)</f>
        <v>0</v>
      </c>
      <c r="J202" s="45">
        <f>SUM(J179:J201)</f>
        <v>0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0</v>
      </c>
      <c r="G211" s="47">
        <v>38</v>
      </c>
      <c r="H211" s="5">
        <f>G211*E211</f>
        <v>1.748</v>
      </c>
      <c r="I211" s="7">
        <f t="shared" ref="I211:I221" si="54">J211*G211</f>
        <v>0</v>
      </c>
      <c r="J211" s="8">
        <f>F211*E211</f>
        <v>0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0</v>
      </c>
      <c r="G212" s="48">
        <v>125</v>
      </c>
      <c r="H212" s="5">
        <f>G212*E212</f>
        <v>2.5</v>
      </c>
      <c r="I212" s="7">
        <f t="shared" si="54"/>
        <v>0</v>
      </c>
      <c r="J212" s="8">
        <f t="shared" ref="J212:J232" si="55">F212*E212</f>
        <v>0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0</v>
      </c>
      <c r="G213" s="49">
        <v>118</v>
      </c>
      <c r="H213" s="5">
        <f>G213*E213</f>
        <v>0.35399999999999998</v>
      </c>
      <c r="I213" s="7">
        <f t="shared" si="54"/>
        <v>0</v>
      </c>
      <c r="J213" s="8">
        <f t="shared" si="55"/>
        <v>0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0</v>
      </c>
      <c r="G214" s="49">
        <v>35</v>
      </c>
      <c r="H214" s="5">
        <f>G214*E214</f>
        <v>0.45500000000000002</v>
      </c>
      <c r="I214" s="7">
        <f t="shared" si="54"/>
        <v>0</v>
      </c>
      <c r="J214" s="8">
        <f t="shared" si="55"/>
        <v>0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1.6429729729729767E-2</v>
      </c>
      <c r="F215" s="58">
        <f t="shared" si="57"/>
        <v>0</v>
      </c>
      <c r="G215" s="47">
        <v>370</v>
      </c>
      <c r="H215" s="5">
        <f>61-H211-H212-H213-H214-H216-H217-H218-H219-H220-H221-H222-H223-H224-H225-H226-H227-H228-H229-H230-H231-H232</f>
        <v>6.0790000000000131</v>
      </c>
      <c r="I215" s="7">
        <f t="shared" si="54"/>
        <v>0</v>
      </c>
      <c r="J215" s="8">
        <f t="shared" si="55"/>
        <v>0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0</v>
      </c>
      <c r="G216" s="47">
        <v>40</v>
      </c>
      <c r="H216" s="5">
        <f t="shared" ref="H216:H221" si="58">G216*E216</f>
        <v>4.28</v>
      </c>
      <c r="I216" s="7">
        <f t="shared" si="54"/>
        <v>0</v>
      </c>
      <c r="J216" s="8">
        <f t="shared" si="55"/>
        <v>0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0</v>
      </c>
      <c r="G217" s="47">
        <v>50</v>
      </c>
      <c r="H217" s="5">
        <f t="shared" si="58"/>
        <v>0.3</v>
      </c>
      <c r="I217" s="7">
        <f t="shared" si="54"/>
        <v>0</v>
      </c>
      <c r="J217" s="8">
        <f t="shared" si="55"/>
        <v>0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0</v>
      </c>
      <c r="G218" s="47">
        <v>35</v>
      </c>
      <c r="H218" s="5">
        <f t="shared" si="58"/>
        <v>0.45500000000000002</v>
      </c>
      <c r="I218" s="7">
        <f t="shared" si="54"/>
        <v>0</v>
      </c>
      <c r="J218" s="8">
        <f t="shared" si="55"/>
        <v>0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0</v>
      </c>
      <c r="G219" s="47">
        <v>25</v>
      </c>
      <c r="H219" s="5">
        <f t="shared" si="58"/>
        <v>0.3</v>
      </c>
      <c r="I219" s="7">
        <f t="shared" si="54"/>
        <v>0</v>
      </c>
      <c r="J219" s="8">
        <f t="shared" si="55"/>
        <v>0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0</v>
      </c>
      <c r="G220" s="47">
        <v>118</v>
      </c>
      <c r="H220" s="5">
        <f t="shared" si="58"/>
        <v>0.35399999999999998</v>
      </c>
      <c r="I220" s="7">
        <f t="shared" si="54"/>
        <v>0</v>
      </c>
      <c r="J220" s="8">
        <f t="shared" si="55"/>
        <v>0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0</v>
      </c>
      <c r="G221" s="47">
        <v>150</v>
      </c>
      <c r="H221" s="5">
        <f t="shared" si="58"/>
        <v>0.9</v>
      </c>
      <c r="I221" s="7">
        <f t="shared" si="54"/>
        <v>0</v>
      </c>
      <c r="J221" s="8">
        <f t="shared" si="55"/>
        <v>0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0</v>
      </c>
      <c r="G222" s="47"/>
      <c r="H222" s="5"/>
      <c r="I222" s="7"/>
      <c r="J222" s="8">
        <f t="shared" si="55"/>
        <v>0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0</v>
      </c>
      <c r="G223" s="47">
        <v>370</v>
      </c>
      <c r="H223" s="5">
        <f t="shared" ref="H223:H230" si="59">G223*E223</f>
        <v>32.93</v>
      </c>
      <c r="I223" s="7">
        <f t="shared" ref="I223:I230" si="60">J223*G223</f>
        <v>0</v>
      </c>
      <c r="J223" s="8">
        <f t="shared" si="55"/>
        <v>0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0</v>
      </c>
      <c r="G224" s="47">
        <v>35</v>
      </c>
      <c r="H224" s="5">
        <f t="shared" si="59"/>
        <v>0.105</v>
      </c>
      <c r="I224" s="7">
        <f t="shared" si="60"/>
        <v>0</v>
      </c>
      <c r="J224" s="8">
        <f t="shared" si="55"/>
        <v>0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0</v>
      </c>
      <c r="G225" s="47">
        <v>25</v>
      </c>
      <c r="H225" s="5">
        <f t="shared" si="59"/>
        <v>7.4999999999999997E-2</v>
      </c>
      <c r="I225" s="7">
        <f t="shared" si="60"/>
        <v>0</v>
      </c>
      <c r="J225" s="8">
        <f t="shared" si="55"/>
        <v>0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0</v>
      </c>
      <c r="G226" s="47">
        <v>45</v>
      </c>
      <c r="H226" s="5">
        <f t="shared" si="59"/>
        <v>2.2949999999999999</v>
      </c>
      <c r="I226" s="7">
        <f t="shared" si="60"/>
        <v>0</v>
      </c>
      <c r="J226" s="8">
        <f t="shared" si="55"/>
        <v>0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0</v>
      </c>
      <c r="G227" s="47">
        <v>600</v>
      </c>
      <c r="H227" s="5">
        <f t="shared" si="59"/>
        <v>3</v>
      </c>
      <c r="I227" s="7">
        <f t="shared" si="60"/>
        <v>0</v>
      </c>
      <c r="J227" s="8">
        <f t="shared" si="55"/>
        <v>0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0</v>
      </c>
      <c r="G228" s="47">
        <v>110</v>
      </c>
      <c r="H228" s="5">
        <f t="shared" si="59"/>
        <v>2.2000000000000002</v>
      </c>
      <c r="I228" s="7">
        <f t="shared" si="60"/>
        <v>0</v>
      </c>
      <c r="J228" s="8">
        <f t="shared" si="55"/>
        <v>0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0</v>
      </c>
      <c r="G229" s="47">
        <v>50</v>
      </c>
      <c r="H229" s="5">
        <f t="shared" si="59"/>
        <v>1</v>
      </c>
      <c r="I229" s="7">
        <f t="shared" si="60"/>
        <v>0</v>
      </c>
      <c r="J229" s="8">
        <f t="shared" si="55"/>
        <v>0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0</v>
      </c>
      <c r="G230" s="47">
        <v>350</v>
      </c>
      <c r="H230" s="5">
        <f t="shared" si="59"/>
        <v>7.0000000000000007E-2</v>
      </c>
      <c r="I230" s="7">
        <f t="shared" si="60"/>
        <v>0</v>
      </c>
      <c r="J230" s="8">
        <f t="shared" si="55"/>
        <v>0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0</v>
      </c>
      <c r="G231" s="47"/>
      <c r="H231" s="5"/>
      <c r="I231" s="7"/>
      <c r="J231" s="8">
        <f t="shared" si="55"/>
        <v>0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0</v>
      </c>
      <c r="G232" s="47">
        <v>40</v>
      </c>
      <c r="H232" s="5">
        <f>G232*E232</f>
        <v>1.6</v>
      </c>
      <c r="I232" s="7">
        <f>J232*G232</f>
        <v>0</v>
      </c>
      <c r="J232" s="8">
        <f t="shared" si="55"/>
        <v>0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74"/>
      <c r="G233" s="74"/>
      <c r="H233" s="2">
        <f>SUM(H211:H232)</f>
        <v>61.000000000000021</v>
      </c>
      <c r="I233" s="2">
        <f>SUM(I211:I232)</f>
        <v>0</v>
      </c>
      <c r="J233" s="45">
        <f>SUM(J211:J232)</f>
        <v>0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0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0</v>
      </c>
      <c r="J234" s="8">
        <f>F234*E234</f>
        <v>0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0</v>
      </c>
      <c r="G235" s="47">
        <v>140</v>
      </c>
      <c r="H235" s="5">
        <f t="shared" si="61"/>
        <v>1.4000000000000001</v>
      </c>
      <c r="I235" s="7">
        <f t="shared" si="62"/>
        <v>0</v>
      </c>
      <c r="J235" s="8">
        <f t="shared" ref="J235:J258" si="63">F235*E235</f>
        <v>0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0</v>
      </c>
      <c r="G236" s="48">
        <v>350</v>
      </c>
      <c r="H236" s="5">
        <f t="shared" si="61"/>
        <v>3.5</v>
      </c>
      <c r="I236" s="7">
        <f t="shared" si="62"/>
        <v>0</v>
      </c>
      <c r="J236" s="8">
        <f t="shared" si="63"/>
        <v>0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0</v>
      </c>
      <c r="G237" s="49">
        <v>118</v>
      </c>
      <c r="H237" s="5">
        <f t="shared" si="61"/>
        <v>0.47200000000000003</v>
      </c>
      <c r="I237" s="7">
        <f t="shared" si="62"/>
        <v>0</v>
      </c>
      <c r="J237" s="8">
        <f t="shared" si="63"/>
        <v>0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0</v>
      </c>
      <c r="G238" s="47">
        <v>38</v>
      </c>
      <c r="H238" s="5">
        <f t="shared" si="61"/>
        <v>0.95000000000000007</v>
      </c>
      <c r="I238" s="7">
        <f t="shared" si="62"/>
        <v>0</v>
      </c>
      <c r="J238" s="8">
        <f t="shared" si="63"/>
        <v>0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0</v>
      </c>
      <c r="G239" s="48">
        <v>38</v>
      </c>
      <c r="H239" s="5">
        <f t="shared" si="61"/>
        <v>1.9000000000000001</v>
      </c>
      <c r="I239" s="7">
        <f t="shared" si="62"/>
        <v>0</v>
      </c>
      <c r="J239" s="8">
        <f t="shared" si="63"/>
        <v>0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0</v>
      </c>
      <c r="G240" s="49">
        <v>40</v>
      </c>
      <c r="H240" s="5">
        <f t="shared" si="61"/>
        <v>1.08</v>
      </c>
      <c r="I240" s="7">
        <f t="shared" si="62"/>
        <v>0</v>
      </c>
      <c r="J240" s="8">
        <f t="shared" si="63"/>
        <v>0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0</v>
      </c>
      <c r="G241" s="50">
        <v>35</v>
      </c>
      <c r="H241" s="5">
        <f t="shared" si="61"/>
        <v>0.45499999999999996</v>
      </c>
      <c r="I241" s="7">
        <f t="shared" si="62"/>
        <v>0</v>
      </c>
      <c r="J241" s="8">
        <f t="shared" si="63"/>
        <v>0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0</v>
      </c>
      <c r="G242" s="47">
        <v>25</v>
      </c>
      <c r="H242" s="5">
        <f t="shared" si="61"/>
        <v>0.3</v>
      </c>
      <c r="I242" s="7">
        <f t="shared" si="62"/>
        <v>0</v>
      </c>
      <c r="J242" s="8">
        <f t="shared" si="63"/>
        <v>0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0</v>
      </c>
      <c r="G243" s="47">
        <v>150</v>
      </c>
      <c r="H243" s="5">
        <f t="shared" si="61"/>
        <v>1.125</v>
      </c>
      <c r="I243" s="7">
        <f t="shared" si="62"/>
        <v>0</v>
      </c>
      <c r="J243" s="8">
        <f t="shared" si="63"/>
        <v>0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0</v>
      </c>
      <c r="G244" s="47">
        <v>600</v>
      </c>
      <c r="H244" s="5">
        <f t="shared" si="61"/>
        <v>3</v>
      </c>
      <c r="I244" s="7">
        <f t="shared" si="62"/>
        <v>0</v>
      </c>
      <c r="J244" s="8">
        <f t="shared" si="63"/>
        <v>0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0</v>
      </c>
      <c r="G245" s="47">
        <v>50</v>
      </c>
      <c r="H245" s="5">
        <f t="shared" si="61"/>
        <v>0.125</v>
      </c>
      <c r="I245" s="7">
        <f t="shared" si="62"/>
        <v>0</v>
      </c>
      <c r="J245" s="8">
        <f t="shared" si="63"/>
        <v>0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0</v>
      </c>
      <c r="G246" s="47">
        <v>350</v>
      </c>
      <c r="H246" s="5">
        <f t="shared" si="61"/>
        <v>0.14000000000000001</v>
      </c>
      <c r="I246" s="7">
        <f t="shared" si="62"/>
        <v>0</v>
      </c>
      <c r="J246" s="8">
        <f t="shared" si="63"/>
        <v>0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0</v>
      </c>
      <c r="G247" s="47"/>
      <c r="H247" s="5"/>
      <c r="I247" s="7"/>
      <c r="J247" s="8">
        <f>F247*E247</f>
        <v>0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3.5137837837837825E-2</v>
      </c>
      <c r="F248" s="58">
        <f t="shared" si="65"/>
        <v>0</v>
      </c>
      <c r="G248" s="48">
        <v>370</v>
      </c>
      <c r="H248" s="5">
        <f>61-H234-H235-H236-H237-H238-H239-H240-H241-H242-H243-H244-H245-H246-H247-H249-H250-H251-H252-H253-H254-H255-H256-H257-H258</f>
        <v>13.000999999999996</v>
      </c>
      <c r="I248" s="7">
        <f t="shared" ref="I248:I258" si="66">J248*G248</f>
        <v>0</v>
      </c>
      <c r="J248" s="6">
        <f t="shared" si="63"/>
        <v>0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0</v>
      </c>
      <c r="G249" s="48">
        <v>40</v>
      </c>
      <c r="H249" s="5">
        <f t="shared" ref="H249:H258" si="67">G249*E249</f>
        <v>0.36000000000000004</v>
      </c>
      <c r="I249" s="7">
        <f t="shared" si="66"/>
        <v>0</v>
      </c>
      <c r="J249" s="6">
        <f t="shared" si="63"/>
        <v>0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0</v>
      </c>
      <c r="G250" s="48">
        <v>80</v>
      </c>
      <c r="H250" s="5">
        <f t="shared" si="67"/>
        <v>0.96</v>
      </c>
      <c r="I250" s="7">
        <f t="shared" si="66"/>
        <v>0</v>
      </c>
      <c r="J250" s="6">
        <f t="shared" si="63"/>
        <v>0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0</v>
      </c>
      <c r="G251" s="48">
        <v>150</v>
      </c>
      <c r="H251" s="5">
        <f t="shared" si="67"/>
        <v>0.75</v>
      </c>
      <c r="I251" s="7">
        <f t="shared" si="66"/>
        <v>0</v>
      </c>
      <c r="J251" s="6">
        <f t="shared" si="63"/>
        <v>0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0</v>
      </c>
      <c r="G252" s="48">
        <v>118</v>
      </c>
      <c r="H252" s="5">
        <f t="shared" si="67"/>
        <v>0.35399999999999998</v>
      </c>
      <c r="I252" s="7">
        <f t="shared" si="66"/>
        <v>0</v>
      </c>
      <c r="J252" s="6">
        <f t="shared" si="63"/>
        <v>0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0</v>
      </c>
      <c r="G253" s="47">
        <v>40</v>
      </c>
      <c r="H253" s="5">
        <f t="shared" si="67"/>
        <v>6.8400000000000007</v>
      </c>
      <c r="I253" s="7">
        <f t="shared" si="66"/>
        <v>0</v>
      </c>
      <c r="J253" s="8">
        <f t="shared" si="63"/>
        <v>0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0</v>
      </c>
      <c r="G254" s="47">
        <v>600</v>
      </c>
      <c r="H254" s="5">
        <f t="shared" si="67"/>
        <v>3</v>
      </c>
      <c r="I254" s="7">
        <f t="shared" si="66"/>
        <v>0</v>
      </c>
      <c r="J254" s="8">
        <f t="shared" si="63"/>
        <v>0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0</v>
      </c>
      <c r="G255" s="47">
        <v>80</v>
      </c>
      <c r="H255" s="5">
        <f t="shared" si="67"/>
        <v>1.92</v>
      </c>
      <c r="I255" s="7">
        <f t="shared" si="66"/>
        <v>0</v>
      </c>
      <c r="J255" s="8">
        <f t="shared" si="63"/>
        <v>0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77" t="s">
        <v>65</v>
      </c>
      <c r="D256" s="38" t="s">
        <v>65</v>
      </c>
      <c r="E256" s="44">
        <v>0.2</v>
      </c>
      <c r="F256" s="58">
        <f t="shared" si="65"/>
        <v>0</v>
      </c>
      <c r="G256" s="47">
        <v>60</v>
      </c>
      <c r="H256" s="79">
        <f t="shared" si="67"/>
        <v>12</v>
      </c>
      <c r="I256" s="7">
        <f t="shared" si="66"/>
        <v>0</v>
      </c>
      <c r="J256" s="8">
        <f t="shared" si="63"/>
        <v>0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0</v>
      </c>
      <c r="G257" s="47">
        <v>40</v>
      </c>
      <c r="H257" s="5">
        <f t="shared" si="67"/>
        <v>1.6</v>
      </c>
      <c r="I257" s="7">
        <f t="shared" si="66"/>
        <v>0</v>
      </c>
      <c r="J257" s="8">
        <f t="shared" si="63"/>
        <v>0</v>
      </c>
    </row>
    <row r="258" spans="1:51" ht="15.75" customHeight="1" x14ac:dyDescent="0.25">
      <c r="A258" s="191"/>
      <c r="B258" s="60">
        <f t="shared" si="64"/>
        <v>2</v>
      </c>
      <c r="C258" s="76" t="s">
        <v>22</v>
      </c>
      <c r="D258" s="39" t="s">
        <v>22</v>
      </c>
      <c r="E258" s="6">
        <v>0.05</v>
      </c>
      <c r="F258" s="58">
        <f t="shared" si="65"/>
        <v>0</v>
      </c>
      <c r="G258" s="48">
        <v>88</v>
      </c>
      <c r="H258" s="5">
        <f t="shared" si="67"/>
        <v>4.4000000000000004</v>
      </c>
      <c r="I258" s="7">
        <f t="shared" si="66"/>
        <v>0</v>
      </c>
      <c r="J258" s="8">
        <f t="shared" si="63"/>
        <v>0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74"/>
      <c r="G259" s="74"/>
      <c r="H259" s="2">
        <f>SUM(H234:H258)</f>
        <v>61</v>
      </c>
      <c r="I259" s="2">
        <f>SUM(I234:I258)</f>
        <v>0</v>
      </c>
      <c r="J259" s="45">
        <f>SUM(J234:J258)</f>
        <v>0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0</v>
      </c>
      <c r="G263" s="47">
        <v>38</v>
      </c>
      <c r="H263" s="79">
        <f t="shared" ref="H263:H268" si="68">G263*E263</f>
        <v>0.98799999999999999</v>
      </c>
      <c r="I263" s="7">
        <f t="shared" ref="I263:I272" si="69">J263*G263</f>
        <v>0</v>
      </c>
      <c r="J263" s="8">
        <f t="shared" ref="J263:J280" si="70">F263*E263</f>
        <v>0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0</v>
      </c>
      <c r="G264" s="47">
        <v>118</v>
      </c>
      <c r="H264" s="79">
        <f t="shared" si="68"/>
        <v>0.70799999999999996</v>
      </c>
      <c r="I264" s="7">
        <f t="shared" si="69"/>
        <v>0</v>
      </c>
      <c r="J264" s="8">
        <f t="shared" si="70"/>
        <v>0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0</v>
      </c>
      <c r="G265" s="47">
        <v>40</v>
      </c>
      <c r="H265" s="79">
        <f t="shared" si="68"/>
        <v>1.4000000000000001</v>
      </c>
      <c r="I265" s="7">
        <f t="shared" si="69"/>
        <v>0</v>
      </c>
      <c r="J265" s="8">
        <f t="shared" si="70"/>
        <v>0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0</v>
      </c>
      <c r="G266" s="47">
        <v>65</v>
      </c>
      <c r="H266" s="79">
        <f t="shared" si="68"/>
        <v>1.625</v>
      </c>
      <c r="I266" s="7">
        <f t="shared" si="69"/>
        <v>0</v>
      </c>
      <c r="J266" s="8">
        <f t="shared" si="70"/>
        <v>0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0</v>
      </c>
      <c r="G267" s="47">
        <v>35</v>
      </c>
      <c r="H267" s="79">
        <f t="shared" si="68"/>
        <v>0.66500000000000004</v>
      </c>
      <c r="I267" s="7">
        <f t="shared" si="69"/>
        <v>0</v>
      </c>
      <c r="J267" s="8">
        <f t="shared" si="70"/>
        <v>0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0</v>
      </c>
      <c r="G268" s="47">
        <v>25</v>
      </c>
      <c r="H268" s="79">
        <f t="shared" si="68"/>
        <v>0.44999999999999996</v>
      </c>
      <c r="I268" s="7">
        <f t="shared" si="69"/>
        <v>0</v>
      </c>
      <c r="J268" s="8">
        <f t="shared" si="70"/>
        <v>0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8.7713513513513516E-2</v>
      </c>
      <c r="F269" s="58">
        <f t="shared" si="72"/>
        <v>0</v>
      </c>
      <c r="G269" s="49">
        <v>370</v>
      </c>
      <c r="H269" s="5">
        <f>61-H263-H264-H265-H266-H267-H268-H270-H271-H272-H273-H274-H275-H276-H277-H278-H279-H280</f>
        <v>32.454000000000001</v>
      </c>
      <c r="I269" s="7">
        <f t="shared" si="69"/>
        <v>0</v>
      </c>
      <c r="J269" s="8">
        <f t="shared" si="70"/>
        <v>0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0</v>
      </c>
      <c r="G270" s="49">
        <v>100</v>
      </c>
      <c r="H270" s="5">
        <f>G270*E270</f>
        <v>3</v>
      </c>
      <c r="I270" s="7">
        <f t="shared" si="69"/>
        <v>0</v>
      </c>
      <c r="J270" s="8">
        <f t="shared" si="70"/>
        <v>0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0</v>
      </c>
      <c r="G271" s="49">
        <v>150</v>
      </c>
      <c r="H271" s="5">
        <f>G271*E271</f>
        <v>1.8</v>
      </c>
      <c r="I271" s="7">
        <f t="shared" si="69"/>
        <v>0</v>
      </c>
      <c r="J271" s="8">
        <f t="shared" si="70"/>
        <v>0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0</v>
      </c>
      <c r="G272" s="47">
        <v>180</v>
      </c>
      <c r="H272" s="5">
        <f>G272*E272</f>
        <v>0.36</v>
      </c>
      <c r="I272" s="7">
        <f t="shared" si="69"/>
        <v>0</v>
      </c>
      <c r="J272" s="8">
        <f t="shared" si="70"/>
        <v>0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0</v>
      </c>
      <c r="G273" s="47"/>
      <c r="H273" s="5"/>
      <c r="I273" s="7"/>
      <c r="J273" s="8">
        <f t="shared" si="70"/>
        <v>0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0</v>
      </c>
      <c r="G274" s="47">
        <v>40</v>
      </c>
      <c r="H274" s="5">
        <f>G274*E274</f>
        <v>8</v>
      </c>
      <c r="I274" s="7">
        <f>J274*G274</f>
        <v>0</v>
      </c>
      <c r="J274" s="8">
        <f t="shared" si="70"/>
        <v>0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0</v>
      </c>
      <c r="G275" s="47">
        <v>600</v>
      </c>
      <c r="H275" s="5">
        <f>G275*E275</f>
        <v>3</v>
      </c>
      <c r="I275" s="7">
        <f>J275*G275</f>
        <v>0</v>
      </c>
      <c r="J275" s="8">
        <f t="shared" si="70"/>
        <v>0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0</v>
      </c>
      <c r="G276" s="49">
        <v>80</v>
      </c>
      <c r="H276" s="5">
        <f>G276*E276</f>
        <v>3.6799999999999997</v>
      </c>
      <c r="I276" s="7">
        <f>J276*G276</f>
        <v>0</v>
      </c>
      <c r="J276" s="8">
        <f t="shared" si="70"/>
        <v>0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0</v>
      </c>
      <c r="G277" s="47">
        <v>50</v>
      </c>
      <c r="H277" s="5">
        <f>G277*E277</f>
        <v>1.2</v>
      </c>
      <c r="I277" s="7">
        <f>J277*G277</f>
        <v>0</v>
      </c>
      <c r="J277" s="8">
        <f t="shared" si="70"/>
        <v>0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0</v>
      </c>
      <c r="G278" s="47">
        <v>350</v>
      </c>
      <c r="H278" s="5">
        <f>G278*E278</f>
        <v>7.0000000000000007E-2</v>
      </c>
      <c r="I278" s="7">
        <f>J278*G278</f>
        <v>0</v>
      </c>
      <c r="J278" s="8">
        <f t="shared" si="70"/>
        <v>0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0</v>
      </c>
      <c r="G279" s="47"/>
      <c r="H279" s="5"/>
      <c r="I279" s="7"/>
      <c r="J279" s="8">
        <f t="shared" si="70"/>
        <v>0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0</v>
      </c>
      <c r="G280" s="47">
        <v>40</v>
      </c>
      <c r="H280" s="5">
        <f>G280*E280</f>
        <v>1.6</v>
      </c>
      <c r="I280" s="7">
        <f>J280*G280</f>
        <v>0</v>
      </c>
      <c r="J280" s="8">
        <f t="shared" si="70"/>
        <v>0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74"/>
      <c r="G281" s="74"/>
      <c r="H281" s="2">
        <f>SUM(H263:H280)</f>
        <v>61</v>
      </c>
      <c r="I281" s="2">
        <f>SUM(I263:I280)</f>
        <v>0</v>
      </c>
      <c r="J281" s="45">
        <f>SUM(J263:J280)</f>
        <v>0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0</v>
      </c>
      <c r="G282" s="49">
        <v>38</v>
      </c>
      <c r="H282" s="5">
        <f t="shared" ref="H282:H291" si="73">G282*E282</f>
        <v>2.2799999999999998</v>
      </c>
      <c r="I282" s="7">
        <f t="shared" ref="I282:I291" si="74">J282*G282</f>
        <v>0</v>
      </c>
      <c r="J282" s="8">
        <f>F282*E282</f>
        <v>0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0</v>
      </c>
      <c r="G283" s="49">
        <v>35</v>
      </c>
      <c r="H283" s="5">
        <f t="shared" si="73"/>
        <v>0.28000000000000003</v>
      </c>
      <c r="I283" s="7">
        <f t="shared" si="74"/>
        <v>0</v>
      </c>
      <c r="J283" s="8">
        <f t="shared" ref="J283:J304" si="75">F283*E283</f>
        <v>0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0</v>
      </c>
      <c r="G284" s="49">
        <v>350</v>
      </c>
      <c r="H284" s="5">
        <f t="shared" si="73"/>
        <v>7.0000000000000007E-2</v>
      </c>
      <c r="I284" s="7">
        <f t="shared" si="74"/>
        <v>0</v>
      </c>
      <c r="J284" s="8">
        <f t="shared" si="75"/>
        <v>0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0</v>
      </c>
      <c r="G285" s="49">
        <v>50</v>
      </c>
      <c r="H285" s="5">
        <f t="shared" si="73"/>
        <v>0.15</v>
      </c>
      <c r="I285" s="7">
        <f t="shared" si="74"/>
        <v>0</v>
      </c>
      <c r="J285" s="8">
        <f t="shared" si="75"/>
        <v>0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0</v>
      </c>
      <c r="G286" s="47">
        <v>118</v>
      </c>
      <c r="H286" s="5">
        <f t="shared" si="73"/>
        <v>0.35399999999999998</v>
      </c>
      <c r="I286" s="7">
        <f t="shared" si="74"/>
        <v>0</v>
      </c>
      <c r="J286" s="8">
        <f t="shared" si="75"/>
        <v>0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0</v>
      </c>
      <c r="G287" s="47">
        <v>40</v>
      </c>
      <c r="H287" s="5">
        <f t="shared" si="73"/>
        <v>4</v>
      </c>
      <c r="I287" s="7">
        <f t="shared" si="74"/>
        <v>0</v>
      </c>
      <c r="J287" s="8">
        <f t="shared" si="75"/>
        <v>0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0</v>
      </c>
      <c r="G288" s="47">
        <v>40</v>
      </c>
      <c r="H288" s="5">
        <f t="shared" si="73"/>
        <v>0.8</v>
      </c>
      <c r="I288" s="7">
        <f t="shared" si="74"/>
        <v>0</v>
      </c>
      <c r="J288" s="8">
        <f t="shared" si="75"/>
        <v>0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0</v>
      </c>
      <c r="G289" s="47">
        <v>35</v>
      </c>
      <c r="H289" s="5">
        <f t="shared" si="73"/>
        <v>0.45500000000000002</v>
      </c>
      <c r="I289" s="7">
        <f t="shared" si="74"/>
        <v>0</v>
      </c>
      <c r="J289" s="8">
        <f t="shared" si="75"/>
        <v>0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0</v>
      </c>
      <c r="G290" s="47">
        <v>25</v>
      </c>
      <c r="H290" s="5">
        <f t="shared" si="73"/>
        <v>0.3</v>
      </c>
      <c r="I290" s="7">
        <f t="shared" si="74"/>
        <v>0</v>
      </c>
      <c r="J290" s="8">
        <f t="shared" si="75"/>
        <v>0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0</v>
      </c>
      <c r="G291" s="47">
        <v>118</v>
      </c>
      <c r="H291" s="5">
        <f t="shared" si="73"/>
        <v>0.59</v>
      </c>
      <c r="I291" s="7">
        <f t="shared" si="74"/>
        <v>0</v>
      </c>
      <c r="J291" s="8">
        <f t="shared" si="75"/>
        <v>0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0</v>
      </c>
      <c r="G292" s="48"/>
      <c r="H292" s="79"/>
      <c r="I292" s="7"/>
      <c r="J292" s="6">
        <f t="shared" si="75"/>
        <v>0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0.12692222222222221</v>
      </c>
      <c r="F293" s="58">
        <f t="shared" si="77"/>
        <v>0</v>
      </c>
      <c r="G293" s="47">
        <v>180</v>
      </c>
      <c r="H293" s="5">
        <f>61-H282-H283-H284-H285-H286-H287-H288-H289-H290-H291-H294-H295-H296-H297-H298-H299-H300-H302-H303-H304</f>
        <v>22.845999999999997</v>
      </c>
      <c r="I293" s="7">
        <f t="shared" ref="I293:I300" si="78">J293*G293</f>
        <v>0</v>
      </c>
      <c r="J293" s="8">
        <f t="shared" si="75"/>
        <v>0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0</v>
      </c>
      <c r="G294" s="49">
        <v>35</v>
      </c>
      <c r="H294" s="5">
        <f t="shared" ref="H294:H300" si="79">G294*E294</f>
        <v>0.70000000000000007</v>
      </c>
      <c r="I294" s="7">
        <f t="shared" si="78"/>
        <v>0</v>
      </c>
      <c r="J294" s="8">
        <f t="shared" si="75"/>
        <v>0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0</v>
      </c>
      <c r="G295" s="47">
        <v>25</v>
      </c>
      <c r="H295" s="5">
        <f t="shared" si="79"/>
        <v>0.32500000000000001</v>
      </c>
      <c r="I295" s="7">
        <f t="shared" si="78"/>
        <v>0</v>
      </c>
      <c r="J295" s="8">
        <f t="shared" si="75"/>
        <v>0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0</v>
      </c>
      <c r="G296" s="47">
        <v>600</v>
      </c>
      <c r="H296" s="5">
        <f t="shared" si="79"/>
        <v>6</v>
      </c>
      <c r="I296" s="7">
        <f t="shared" si="78"/>
        <v>0</v>
      </c>
      <c r="J296" s="8">
        <f t="shared" si="75"/>
        <v>0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0</v>
      </c>
      <c r="G297" s="47">
        <v>50</v>
      </c>
      <c r="H297" s="5">
        <f t="shared" si="79"/>
        <v>2.9000000000000004</v>
      </c>
      <c r="I297" s="7">
        <f t="shared" si="78"/>
        <v>0</v>
      </c>
      <c r="J297" s="8">
        <f>F297*E297</f>
        <v>0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0</v>
      </c>
      <c r="G298" s="53">
        <v>80</v>
      </c>
      <c r="H298" s="43">
        <f t="shared" si="79"/>
        <v>3.6799999999999997</v>
      </c>
      <c r="I298" s="43">
        <f t="shared" si="78"/>
        <v>0</v>
      </c>
      <c r="J298" s="6">
        <f>F298*E298</f>
        <v>0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0</v>
      </c>
      <c r="G299" s="47">
        <v>50</v>
      </c>
      <c r="H299" s="5">
        <f t="shared" si="79"/>
        <v>1.2</v>
      </c>
      <c r="I299" s="7">
        <f t="shared" si="78"/>
        <v>0</v>
      </c>
      <c r="J299" s="8">
        <f t="shared" si="75"/>
        <v>0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0</v>
      </c>
      <c r="G300" s="47">
        <v>350</v>
      </c>
      <c r="H300" s="5">
        <f t="shared" si="79"/>
        <v>7.0000000000000007E-2</v>
      </c>
      <c r="I300" s="7">
        <f t="shared" si="78"/>
        <v>0</v>
      </c>
      <c r="J300" s="8">
        <f t="shared" si="75"/>
        <v>0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0</v>
      </c>
      <c r="G301" s="47"/>
      <c r="H301" s="5"/>
      <c r="I301" s="7"/>
      <c r="J301" s="8">
        <f t="shared" si="75"/>
        <v>0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0</v>
      </c>
      <c r="G302" s="47">
        <v>40</v>
      </c>
      <c r="H302" s="5">
        <f>G302*E302</f>
        <v>1.6</v>
      </c>
      <c r="I302" s="7">
        <f>J302*G302</f>
        <v>0</v>
      </c>
      <c r="J302" s="8">
        <f t="shared" si="75"/>
        <v>0</v>
      </c>
    </row>
    <row r="303" spans="1:51" ht="15.75" customHeight="1" x14ac:dyDescent="0.25">
      <c r="A303" s="181"/>
      <c r="B303" s="60">
        <f t="shared" si="76"/>
        <v>2</v>
      </c>
      <c r="C303" s="76" t="s">
        <v>22</v>
      </c>
      <c r="D303" s="39" t="s">
        <v>22</v>
      </c>
      <c r="E303" s="6">
        <v>0.05</v>
      </c>
      <c r="F303" s="58">
        <f t="shared" si="77"/>
        <v>0</v>
      </c>
      <c r="G303" s="48">
        <v>88</v>
      </c>
      <c r="H303" s="5">
        <f>G303*E303</f>
        <v>4.4000000000000004</v>
      </c>
      <c r="I303" s="7">
        <f>J303*G303</f>
        <v>0</v>
      </c>
      <c r="J303" s="8">
        <f t="shared" si="75"/>
        <v>0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9" t="s">
        <v>14</v>
      </c>
      <c r="D304" s="36" t="s">
        <v>14</v>
      </c>
      <c r="E304" s="8">
        <v>0.1</v>
      </c>
      <c r="F304" s="58">
        <f t="shared" si="77"/>
        <v>0</v>
      </c>
      <c r="G304" s="48">
        <v>80</v>
      </c>
      <c r="H304" s="5">
        <f>G304*E304</f>
        <v>8</v>
      </c>
      <c r="I304" s="7">
        <f>J304*G304</f>
        <v>0</v>
      </c>
      <c r="J304" s="8">
        <f t="shared" si="75"/>
        <v>0</v>
      </c>
    </row>
    <row r="305" spans="1:14" ht="15.75" customHeight="1" x14ac:dyDescent="0.25">
      <c r="A305" s="174" t="s">
        <v>41</v>
      </c>
      <c r="B305" s="174"/>
      <c r="C305" s="174"/>
      <c r="D305" s="174"/>
      <c r="E305" s="74"/>
      <c r="F305" s="74"/>
      <c r="G305" s="74"/>
      <c r="H305" s="2">
        <f>SUM(H282:H304)</f>
        <v>61.000000000000007</v>
      </c>
      <c r="I305" s="2">
        <f>SUM(I282:I304)</f>
        <v>0</v>
      </c>
      <c r="J305" s="45">
        <f>SUM(J282:J304)</f>
        <v>0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0</v>
      </c>
      <c r="J306" s="54">
        <f>J28+J50+J73+J91+J128+J152+J178+J202+J233+J259+J281+J305</f>
        <v>0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90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N43:P43"/>
    <mergeCell ref="C44:C47"/>
    <mergeCell ref="N44:P44"/>
    <mergeCell ref="A54:B54"/>
    <mergeCell ref="A55:A72"/>
    <mergeCell ref="C55:C60"/>
    <mergeCell ref="C61:C65"/>
    <mergeCell ref="C66:C67"/>
    <mergeCell ref="C68:C71"/>
    <mergeCell ref="A50:D50"/>
    <mergeCell ref="A29:A49"/>
    <mergeCell ref="C29:C30"/>
    <mergeCell ref="C31:C36"/>
    <mergeCell ref="C37:C41"/>
    <mergeCell ref="C42:C43"/>
    <mergeCell ref="A6:A27"/>
    <mergeCell ref="C7:C16"/>
    <mergeCell ref="C17:C21"/>
    <mergeCell ref="C22:C25"/>
    <mergeCell ref="A28:D28"/>
    <mergeCell ref="A2:J2"/>
    <mergeCell ref="A3:J3"/>
    <mergeCell ref="K2:P2"/>
    <mergeCell ref="K3:P3"/>
    <mergeCell ref="A5:B5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12"/>
  <sheetViews>
    <sheetView view="pageLayout" zoomScale="80" zoomScalePageLayoutView="80" workbookViewId="0">
      <selection activeCell="N28" sqref="N28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8" style="22" customWidth="1"/>
    <col min="18" max="18" width="15.5703125" style="13" customWidth="1"/>
    <col min="19" max="19" width="10.28515625" style="13" bestFit="1" customWidth="1"/>
    <col min="20" max="16384" width="9.140625" style="13"/>
  </cols>
  <sheetData>
    <row r="1" spans="1:19" x14ac:dyDescent="0.25">
      <c r="S1" s="82"/>
    </row>
    <row r="2" spans="1:19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  <c r="S2" s="82"/>
    </row>
    <row r="3" spans="1:19" s="14" customFormat="1" ht="15.6" customHeight="1" x14ac:dyDescent="0.25">
      <c r="A3" s="218" t="s">
        <v>125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126</v>
      </c>
      <c r="M3" s="219"/>
      <c r="N3" s="219"/>
      <c r="O3" s="219"/>
      <c r="P3" s="219"/>
      <c r="Q3" s="219"/>
      <c r="R3" s="219"/>
      <c r="S3" s="82"/>
    </row>
    <row r="4" spans="1:19" customFormat="1" ht="7.5" customHeight="1" x14ac:dyDescent="0.25">
      <c r="L4" s="236" t="s">
        <v>0</v>
      </c>
      <c r="M4" s="234" t="s">
        <v>109</v>
      </c>
      <c r="N4" s="231" t="s">
        <v>104</v>
      </c>
      <c r="O4" s="233"/>
      <c r="P4" s="231" t="s">
        <v>105</v>
      </c>
      <c r="Q4" s="232"/>
      <c r="R4" s="232"/>
      <c r="S4" s="82"/>
    </row>
    <row r="5" spans="1:19" s="14" customFormat="1" ht="34.5" customHeight="1" x14ac:dyDescent="0.25">
      <c r="A5" s="189" t="s">
        <v>47</v>
      </c>
      <c r="B5" s="190"/>
      <c r="C5" s="25" t="s">
        <v>53</v>
      </c>
      <c r="D5" s="10" t="s">
        <v>60</v>
      </c>
      <c r="E5" s="11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1" t="s">
        <v>2</v>
      </c>
      <c r="K5"/>
      <c r="L5" s="237"/>
      <c r="M5" s="235"/>
      <c r="N5" s="12" t="s">
        <v>111</v>
      </c>
      <c r="O5" s="12" t="s">
        <v>112</v>
      </c>
      <c r="P5" s="12" t="s">
        <v>111</v>
      </c>
      <c r="Q5" s="26" t="s">
        <v>112</v>
      </c>
      <c r="R5" s="80" t="s">
        <v>89</v>
      </c>
      <c r="S5" s="82"/>
    </row>
    <row r="6" spans="1:19" x14ac:dyDescent="0.25">
      <c r="A6" s="202" t="s">
        <v>48</v>
      </c>
      <c r="B6" s="46">
        <v>2</v>
      </c>
      <c r="C6" s="79" t="s">
        <v>59</v>
      </c>
      <c r="D6" s="36" t="s">
        <v>3</v>
      </c>
      <c r="E6" s="44">
        <v>0.06</v>
      </c>
      <c r="F6" s="47">
        <f>B6*42</f>
        <v>84</v>
      </c>
      <c r="G6" s="47">
        <v>185</v>
      </c>
      <c r="H6" s="5">
        <f t="shared" ref="H6:H15" si="0">G6*E6</f>
        <v>11.1</v>
      </c>
      <c r="I6" s="7">
        <f t="shared" ref="I6:I15" si="1">J6*G6</f>
        <v>932.4</v>
      </c>
      <c r="J6" s="8">
        <f>F6*E6</f>
        <v>5.04</v>
      </c>
      <c r="L6" s="36" t="s">
        <v>3</v>
      </c>
      <c r="M6" s="8">
        <f>J6+J106</f>
        <v>12.18</v>
      </c>
      <c r="N6" s="8">
        <v>0</v>
      </c>
      <c r="O6" s="49">
        <v>40</v>
      </c>
      <c r="P6" s="8">
        <f>M6-N6++((Q6-O6)*N6)/Q6</f>
        <v>12.18</v>
      </c>
      <c r="Q6" s="49">
        <v>185</v>
      </c>
      <c r="R6" s="81">
        <f>P6*Q6</f>
        <v>2253.2999999999997</v>
      </c>
      <c r="S6" s="82"/>
    </row>
    <row r="7" spans="1:19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84</v>
      </c>
      <c r="G7" s="47">
        <v>30</v>
      </c>
      <c r="H7" s="5">
        <f t="shared" si="0"/>
        <v>0.75</v>
      </c>
      <c r="I7" s="7">
        <f t="shared" si="1"/>
        <v>63</v>
      </c>
      <c r="J7" s="8">
        <f t="shared" ref="J7:J27" si="2">F7*E7</f>
        <v>2.1</v>
      </c>
      <c r="L7" s="36" t="s">
        <v>4</v>
      </c>
      <c r="M7" s="8">
        <f>J7+J178+J237+J281</f>
        <v>12.96</v>
      </c>
      <c r="N7" s="8">
        <v>0</v>
      </c>
      <c r="O7" s="49">
        <v>38</v>
      </c>
      <c r="P7" s="8">
        <f t="shared" ref="P7:P39" si="3">M7-N7++((Q7-O7)*N7)/Q7</f>
        <v>12.96</v>
      </c>
      <c r="Q7" s="49">
        <v>30</v>
      </c>
      <c r="R7" s="81">
        <f t="shared" ref="R7:R39" si="4">P7*Q7</f>
        <v>388.8</v>
      </c>
      <c r="S7" s="82"/>
    </row>
    <row r="8" spans="1:19" ht="15.75" customHeight="1" x14ac:dyDescent="0.25">
      <c r="A8" s="203"/>
      <c r="B8" s="57">
        <f t="shared" ref="B8:B27" si="5">B7</f>
        <v>2</v>
      </c>
      <c r="C8" s="197"/>
      <c r="D8" s="36" t="s">
        <v>6</v>
      </c>
      <c r="E8" s="44">
        <v>0.05</v>
      </c>
      <c r="F8" s="58">
        <f t="shared" ref="F8:F27" si="6">F7</f>
        <v>84</v>
      </c>
      <c r="G8" s="48">
        <v>38</v>
      </c>
      <c r="H8" s="5">
        <f t="shared" si="0"/>
        <v>1.9000000000000001</v>
      </c>
      <c r="I8" s="7">
        <f t="shared" si="1"/>
        <v>159.6</v>
      </c>
      <c r="J8" s="8">
        <f t="shared" si="2"/>
        <v>4.2</v>
      </c>
      <c r="L8" s="36" t="s">
        <v>6</v>
      </c>
      <c r="M8" s="8">
        <f>J8+J29+J54+J128+J158+J210+J233+J238+J262</f>
        <v>30.740000000000002</v>
      </c>
      <c r="N8" s="8">
        <v>0</v>
      </c>
      <c r="O8" s="49">
        <v>38</v>
      </c>
      <c r="P8" s="8">
        <f t="shared" si="3"/>
        <v>30.740000000000002</v>
      </c>
      <c r="Q8" s="49">
        <v>38</v>
      </c>
      <c r="R8" s="81">
        <f t="shared" si="4"/>
        <v>1168.1200000000001</v>
      </c>
      <c r="S8" s="82"/>
    </row>
    <row r="9" spans="1:19" ht="15.75" customHeight="1" x14ac:dyDescent="0.25">
      <c r="A9" s="203"/>
      <c r="B9" s="57">
        <f t="shared" si="5"/>
        <v>2</v>
      </c>
      <c r="C9" s="197"/>
      <c r="D9" s="36" t="s">
        <v>8</v>
      </c>
      <c r="E9" s="44">
        <v>2.7E-2</v>
      </c>
      <c r="F9" s="58">
        <f t="shared" si="6"/>
        <v>84</v>
      </c>
      <c r="G9" s="49">
        <v>45</v>
      </c>
      <c r="H9" s="5">
        <f t="shared" si="0"/>
        <v>1.2150000000000001</v>
      </c>
      <c r="I9" s="7">
        <f t="shared" si="1"/>
        <v>102.05999999999999</v>
      </c>
      <c r="J9" s="8">
        <f t="shared" si="2"/>
        <v>2.2679999999999998</v>
      </c>
      <c r="L9" s="36" t="s">
        <v>8</v>
      </c>
      <c r="M9" s="8">
        <f>J9+J31+J56+J65+J77+J110+J132+J143+J160+J164+J183+J215+J239+J252+J264+J273+J286</f>
        <v>132.048</v>
      </c>
      <c r="N9" s="8">
        <v>0</v>
      </c>
      <c r="O9" s="49">
        <v>40</v>
      </c>
      <c r="P9" s="8">
        <f t="shared" si="3"/>
        <v>132.048</v>
      </c>
      <c r="Q9" s="49">
        <v>45</v>
      </c>
      <c r="R9" s="81">
        <f t="shared" si="4"/>
        <v>5942.16</v>
      </c>
      <c r="S9" s="82"/>
    </row>
    <row r="10" spans="1:19" ht="15.75" customHeight="1" x14ac:dyDescent="0.25">
      <c r="A10" s="203"/>
      <c r="B10" s="57">
        <f t="shared" si="5"/>
        <v>2</v>
      </c>
      <c r="C10" s="197"/>
      <c r="D10" s="36" t="s">
        <v>9</v>
      </c>
      <c r="E10" s="44">
        <v>1.2999999999999999E-2</v>
      </c>
      <c r="F10" s="58">
        <f t="shared" si="6"/>
        <v>84</v>
      </c>
      <c r="G10" s="50">
        <v>40</v>
      </c>
      <c r="H10" s="5">
        <f t="shared" si="0"/>
        <v>0.52</v>
      </c>
      <c r="I10" s="7">
        <f t="shared" si="1"/>
        <v>43.679999999999993</v>
      </c>
      <c r="J10" s="8">
        <f t="shared" si="2"/>
        <v>1.0919999999999999</v>
      </c>
      <c r="L10" s="36" t="s">
        <v>9</v>
      </c>
      <c r="M10" s="8">
        <f>J10+J19+J33+J58+J73+J79+J112+J118+J131+J134+J162+J166+J179+J185+J190+J213+J217+J223+J240+J266+J282+J288+J293</f>
        <v>26.287999999999997</v>
      </c>
      <c r="N10" s="8">
        <v>0</v>
      </c>
      <c r="O10" s="49">
        <v>35</v>
      </c>
      <c r="P10" s="8">
        <f t="shared" si="3"/>
        <v>26.287999999999997</v>
      </c>
      <c r="Q10" s="49">
        <v>40</v>
      </c>
      <c r="R10" s="81">
        <f t="shared" si="4"/>
        <v>1051.52</v>
      </c>
      <c r="S10" s="82"/>
    </row>
    <row r="11" spans="1:19" ht="15.75" customHeight="1" x14ac:dyDescent="0.25">
      <c r="A11" s="203"/>
      <c r="B11" s="57">
        <f t="shared" si="5"/>
        <v>2</v>
      </c>
      <c r="C11" s="197"/>
      <c r="D11" s="36" t="s">
        <v>11</v>
      </c>
      <c r="E11" s="44">
        <v>1.2E-2</v>
      </c>
      <c r="F11" s="58">
        <f t="shared" si="6"/>
        <v>84</v>
      </c>
      <c r="G11" s="47">
        <v>27</v>
      </c>
      <c r="H11" s="5">
        <f t="shared" si="0"/>
        <v>0.32400000000000001</v>
      </c>
      <c r="I11" s="7">
        <f t="shared" si="1"/>
        <v>27.216000000000001</v>
      </c>
      <c r="J11" s="8">
        <f t="shared" si="2"/>
        <v>1.008</v>
      </c>
      <c r="L11" s="36" t="s">
        <v>11</v>
      </c>
      <c r="M11" s="8">
        <f>J11+J20+J34+J59+J80+J84+J107+J113+J119+J135+J141+J163+J167++J186+J191+J218+J224+J241+J267+J289+J294</f>
        <v>21.14</v>
      </c>
      <c r="N11" s="8">
        <v>0</v>
      </c>
      <c r="O11" s="49">
        <v>25</v>
      </c>
      <c r="P11" s="8">
        <f t="shared" si="3"/>
        <v>21.14</v>
      </c>
      <c r="Q11" s="49">
        <v>27</v>
      </c>
      <c r="R11" s="81">
        <f t="shared" si="4"/>
        <v>570.78</v>
      </c>
      <c r="S11" s="82"/>
    </row>
    <row r="12" spans="1:19" ht="15.75" customHeight="1" x14ac:dyDescent="0.25">
      <c r="A12" s="203"/>
      <c r="B12" s="57">
        <f t="shared" si="5"/>
        <v>2</v>
      </c>
      <c r="C12" s="197"/>
      <c r="D12" s="36" t="s">
        <v>32</v>
      </c>
      <c r="E12" s="19">
        <v>7.4999999999999997E-3</v>
      </c>
      <c r="F12" s="58">
        <f t="shared" si="6"/>
        <v>84</v>
      </c>
      <c r="G12" s="47">
        <v>170</v>
      </c>
      <c r="H12" s="5">
        <f t="shared" si="0"/>
        <v>1.2749999999999999</v>
      </c>
      <c r="I12" s="7">
        <f t="shared" si="1"/>
        <v>107.1</v>
      </c>
      <c r="J12" s="8">
        <f t="shared" si="2"/>
        <v>0.63</v>
      </c>
      <c r="L12" s="36" t="s">
        <v>45</v>
      </c>
      <c r="M12" s="8">
        <f>J12+J62+J115+J140+J220+J242+J270</f>
        <v>5.0280000000000005</v>
      </c>
      <c r="N12" s="8">
        <v>0</v>
      </c>
      <c r="O12" s="49">
        <v>150</v>
      </c>
      <c r="P12" s="8">
        <f t="shared" si="3"/>
        <v>5.0280000000000005</v>
      </c>
      <c r="Q12" s="49">
        <v>170</v>
      </c>
      <c r="R12" s="81">
        <f t="shared" si="4"/>
        <v>854.7600000000001</v>
      </c>
      <c r="S12" s="82"/>
    </row>
    <row r="13" spans="1:19" ht="15.75" customHeight="1" x14ac:dyDescent="0.25">
      <c r="A13" s="203"/>
      <c r="B13" s="57">
        <f t="shared" si="5"/>
        <v>2</v>
      </c>
      <c r="C13" s="197"/>
      <c r="D13" s="36" t="s">
        <v>27</v>
      </c>
      <c r="E13" s="44">
        <v>5.0000000000000001E-3</v>
      </c>
      <c r="F13" s="58">
        <f t="shared" si="6"/>
        <v>84</v>
      </c>
      <c r="G13" s="47">
        <v>665</v>
      </c>
      <c r="H13" s="5">
        <f t="shared" si="0"/>
        <v>3.3250000000000002</v>
      </c>
      <c r="I13" s="7">
        <f t="shared" si="1"/>
        <v>279.3</v>
      </c>
      <c r="J13" s="8">
        <f t="shared" si="2"/>
        <v>0.42</v>
      </c>
      <c r="L13" s="36" t="s">
        <v>27</v>
      </c>
      <c r="M13" s="8">
        <f>J13+J18+J43+J66+J86+J121+J144+J171+J173+J192+J226+J243+J253+J274+J295</f>
        <v>7.6499999999999995</v>
      </c>
      <c r="N13" s="8">
        <v>0</v>
      </c>
      <c r="O13" s="49">
        <v>600</v>
      </c>
      <c r="P13" s="8">
        <f t="shared" si="3"/>
        <v>7.6499999999999995</v>
      </c>
      <c r="Q13" s="49">
        <v>665</v>
      </c>
      <c r="R13" s="81">
        <f t="shared" si="4"/>
        <v>5087.25</v>
      </c>
      <c r="S13" s="82"/>
    </row>
    <row r="14" spans="1:19" s="66" customFormat="1" ht="15.75" customHeight="1" x14ac:dyDescent="0.25">
      <c r="A14" s="203"/>
      <c r="B14" s="65">
        <f t="shared" si="5"/>
        <v>2</v>
      </c>
      <c r="C14" s="197"/>
      <c r="D14" s="36" t="s">
        <v>12</v>
      </c>
      <c r="E14" s="19">
        <v>2.5000000000000001E-3</v>
      </c>
      <c r="F14" s="58">
        <f t="shared" si="6"/>
        <v>84</v>
      </c>
      <c r="G14" s="47">
        <v>50</v>
      </c>
      <c r="H14" s="5">
        <f t="shared" si="0"/>
        <v>0.125</v>
      </c>
      <c r="I14" s="7">
        <f t="shared" si="1"/>
        <v>10.5</v>
      </c>
      <c r="J14" s="8">
        <f t="shared" si="2"/>
        <v>0.21</v>
      </c>
      <c r="K14"/>
      <c r="L14" s="36" t="s">
        <v>12</v>
      </c>
      <c r="M14" s="8">
        <f>J14+J23+J45+J68+J76+J123+J147+J181 +J195+J228+J244+J276+J284+J298</f>
        <v>16.732000000000003</v>
      </c>
      <c r="N14" s="8">
        <v>0</v>
      </c>
      <c r="O14" s="49">
        <v>50</v>
      </c>
      <c r="P14" s="8">
        <f>M14-N14++((Q14-O14)*N14)/Q14</f>
        <v>16.732000000000003</v>
      </c>
      <c r="Q14" s="49">
        <v>50</v>
      </c>
      <c r="R14" s="81">
        <f t="shared" si="4"/>
        <v>836.60000000000014</v>
      </c>
      <c r="S14" s="82"/>
    </row>
    <row r="15" spans="1:19" ht="15.75" customHeight="1" x14ac:dyDescent="0.25">
      <c r="A15" s="203"/>
      <c r="B15" s="57">
        <f t="shared" si="5"/>
        <v>2</v>
      </c>
      <c r="C15" s="197"/>
      <c r="D15" s="36" t="s">
        <v>13</v>
      </c>
      <c r="E15" s="19">
        <v>4.0000000000000002E-4</v>
      </c>
      <c r="F15" s="58">
        <f t="shared" si="6"/>
        <v>84</v>
      </c>
      <c r="G15" s="47">
        <v>267</v>
      </c>
      <c r="H15" s="5">
        <f t="shared" si="0"/>
        <v>0.10680000000000001</v>
      </c>
      <c r="I15" s="4">
        <f t="shared" si="1"/>
        <v>8.9712000000000014</v>
      </c>
      <c r="J15" s="8">
        <f t="shared" si="2"/>
        <v>3.3600000000000005E-2</v>
      </c>
      <c r="L15" s="36" t="s">
        <v>13</v>
      </c>
      <c r="M15" s="8">
        <f>J15+J24+J46+J69+J124+J148+J180+J196+J229+J245+J277+J283+J299</f>
        <v>0.23880000000000004</v>
      </c>
      <c r="N15" s="8">
        <v>0</v>
      </c>
      <c r="O15" s="49">
        <v>350</v>
      </c>
      <c r="P15" s="8">
        <f t="shared" si="3"/>
        <v>0.23880000000000004</v>
      </c>
      <c r="Q15" s="49">
        <v>267</v>
      </c>
      <c r="R15" s="81">
        <f t="shared" si="4"/>
        <v>63.759600000000013</v>
      </c>
      <c r="S15" s="82"/>
    </row>
    <row r="16" spans="1:19" ht="15.75" customHeight="1" x14ac:dyDescent="0.25">
      <c r="A16" s="203"/>
      <c r="B16" s="57">
        <f t="shared" si="5"/>
        <v>2</v>
      </c>
      <c r="C16" s="198"/>
      <c r="D16" s="36" t="s">
        <v>79</v>
      </c>
      <c r="E16" s="44">
        <v>0.2</v>
      </c>
      <c r="F16" s="58">
        <f t="shared" si="6"/>
        <v>84</v>
      </c>
      <c r="G16" s="47"/>
      <c r="H16" s="5"/>
      <c r="I16" s="7"/>
      <c r="J16" s="8">
        <f>F16*E16</f>
        <v>16.8</v>
      </c>
      <c r="L16" s="36" t="s">
        <v>81</v>
      </c>
      <c r="M16" s="8">
        <f>J17+J37+J60+J109+J117+J138+J214+J222+J247+J268</f>
        <v>40.276137999999989</v>
      </c>
      <c r="N16" s="8">
        <v>0</v>
      </c>
      <c r="O16" s="49">
        <v>370</v>
      </c>
      <c r="P16" s="8">
        <f t="shared" si="3"/>
        <v>40.276137999999989</v>
      </c>
      <c r="Q16" s="49">
        <v>400</v>
      </c>
      <c r="R16" s="81">
        <f t="shared" si="4"/>
        <v>16110.455199999995</v>
      </c>
      <c r="S16" s="82"/>
    </row>
    <row r="17" spans="1:19" ht="15.75" customHeight="1" x14ac:dyDescent="0.25">
      <c r="A17" s="203"/>
      <c r="B17" s="57">
        <f t="shared" si="5"/>
        <v>2</v>
      </c>
      <c r="C17" s="220" t="s">
        <v>80</v>
      </c>
      <c r="D17" s="36" t="s">
        <v>81</v>
      </c>
      <c r="E17" s="44">
        <f>H17/G17</f>
        <v>4.5871999999999982E-2</v>
      </c>
      <c r="F17" s="58">
        <f t="shared" si="6"/>
        <v>84</v>
      </c>
      <c r="G17" s="47">
        <v>400</v>
      </c>
      <c r="H17" s="43">
        <f>(61-H6-H7-H8-H9-H10-H11-H12-H13-H14-H15-H16-H18-H19-H20-H21-H22-H23-H24-H25-H26-H27)</f>
        <v>18.348799999999994</v>
      </c>
      <c r="I17" s="4">
        <f t="shared" ref="I17:I24" si="7">J17*G17</f>
        <v>1541.2991999999995</v>
      </c>
      <c r="J17" s="8">
        <f t="shared" si="2"/>
        <v>3.8532479999999985</v>
      </c>
      <c r="L17" s="36" t="s">
        <v>87</v>
      </c>
      <c r="M17" s="8">
        <f>J21+J85+J111+J193+J216+J296</f>
        <v>15.86</v>
      </c>
      <c r="N17" s="8">
        <v>0</v>
      </c>
      <c r="O17" s="49">
        <v>50</v>
      </c>
      <c r="P17" s="8">
        <f t="shared" si="3"/>
        <v>15.86</v>
      </c>
      <c r="Q17" s="49">
        <v>50</v>
      </c>
      <c r="R17" s="81">
        <f t="shared" si="4"/>
        <v>793</v>
      </c>
      <c r="S17" s="82"/>
    </row>
    <row r="18" spans="1:19" ht="15.75" customHeight="1" x14ac:dyDescent="0.25">
      <c r="A18" s="203"/>
      <c r="B18" s="57">
        <f t="shared" si="5"/>
        <v>2</v>
      </c>
      <c r="C18" s="220"/>
      <c r="D18" s="36" t="s">
        <v>27</v>
      </c>
      <c r="E18" s="44">
        <v>8.0000000000000002E-3</v>
      </c>
      <c r="F18" s="58">
        <f t="shared" si="6"/>
        <v>84</v>
      </c>
      <c r="G18" s="47">
        <v>665</v>
      </c>
      <c r="H18" s="5">
        <f t="shared" ref="H18:H24" si="8">G18*E18</f>
        <v>5.32</v>
      </c>
      <c r="I18" s="7">
        <f t="shared" si="7"/>
        <v>446.88000000000005</v>
      </c>
      <c r="J18" s="8">
        <f t="shared" si="2"/>
        <v>0.67200000000000004</v>
      </c>
      <c r="L18" s="36" t="s">
        <v>74</v>
      </c>
      <c r="M18" s="8">
        <f>J22+J44+J146+J227</f>
        <v>6.2799999999999994</v>
      </c>
      <c r="N18" s="8">
        <v>0</v>
      </c>
      <c r="O18" s="49">
        <v>110</v>
      </c>
      <c r="P18" s="8">
        <f t="shared" si="3"/>
        <v>6.2799999999999994</v>
      </c>
      <c r="Q18" s="49">
        <v>140</v>
      </c>
      <c r="R18" s="81">
        <f t="shared" si="4"/>
        <v>879.19999999999993</v>
      </c>
      <c r="S18" s="82"/>
    </row>
    <row r="19" spans="1:19" ht="15.75" customHeight="1" x14ac:dyDescent="0.25">
      <c r="A19" s="203"/>
      <c r="B19" s="57">
        <f t="shared" si="5"/>
        <v>2</v>
      </c>
      <c r="C19" s="220"/>
      <c r="D19" s="36" t="s">
        <v>9</v>
      </c>
      <c r="E19" s="44">
        <v>1.6E-2</v>
      </c>
      <c r="F19" s="58">
        <f t="shared" si="6"/>
        <v>84</v>
      </c>
      <c r="G19" s="47">
        <v>40</v>
      </c>
      <c r="H19" s="5">
        <f t="shared" si="8"/>
        <v>0.64</v>
      </c>
      <c r="I19" s="7">
        <f t="shared" si="7"/>
        <v>53.760000000000005</v>
      </c>
      <c r="J19" s="8">
        <f t="shared" si="2"/>
        <v>1.3440000000000001</v>
      </c>
      <c r="L19" s="36" t="s">
        <v>38</v>
      </c>
      <c r="M19" s="8">
        <f>J26+J48+J71+J88+J126+J150+J175+J198+J231+J256+J279+J301+J38+J248</f>
        <v>41.751999999999995</v>
      </c>
      <c r="N19" s="8">
        <v>0</v>
      </c>
      <c r="O19" s="49">
        <v>40</v>
      </c>
      <c r="P19" s="8">
        <f t="shared" si="3"/>
        <v>41.751999999999995</v>
      </c>
      <c r="Q19" s="49">
        <v>40</v>
      </c>
      <c r="R19" s="81">
        <f t="shared" si="4"/>
        <v>1670.08</v>
      </c>
      <c r="S19" s="82"/>
    </row>
    <row r="20" spans="1:19" ht="15.75" customHeight="1" x14ac:dyDescent="0.25">
      <c r="A20" s="203"/>
      <c r="B20" s="57">
        <f t="shared" si="5"/>
        <v>2</v>
      </c>
      <c r="C20" s="220"/>
      <c r="D20" s="36" t="s">
        <v>11</v>
      </c>
      <c r="E20" s="44">
        <v>1.0999999999999999E-2</v>
      </c>
      <c r="F20" s="58">
        <f t="shared" si="6"/>
        <v>84</v>
      </c>
      <c r="G20" s="47">
        <v>27</v>
      </c>
      <c r="H20" s="5">
        <f t="shared" si="8"/>
        <v>0.29699999999999999</v>
      </c>
      <c r="I20" s="7">
        <f t="shared" si="7"/>
        <v>24.947999999999997</v>
      </c>
      <c r="J20" s="8">
        <f t="shared" si="2"/>
        <v>0.92399999999999993</v>
      </c>
      <c r="L20" s="36" t="s">
        <v>14</v>
      </c>
      <c r="M20" s="8">
        <f>J27+J67+J74+J194+J275+J303</f>
        <v>27.41</v>
      </c>
      <c r="N20" s="8">
        <v>0</v>
      </c>
      <c r="O20" s="49">
        <v>80</v>
      </c>
      <c r="P20" s="8">
        <f t="shared" si="3"/>
        <v>27.41</v>
      </c>
      <c r="Q20" s="49">
        <v>80</v>
      </c>
      <c r="R20" s="81">
        <f t="shared" si="4"/>
        <v>2192.8000000000002</v>
      </c>
      <c r="S20" s="82"/>
    </row>
    <row r="21" spans="1:19" s="66" customFormat="1" ht="15.75" customHeight="1" x14ac:dyDescent="0.25">
      <c r="A21" s="203"/>
      <c r="B21" s="65">
        <f t="shared" si="5"/>
        <v>2</v>
      </c>
      <c r="C21" s="220"/>
      <c r="D21" s="36" t="s">
        <v>87</v>
      </c>
      <c r="E21" s="44">
        <v>4.5999999999999999E-2</v>
      </c>
      <c r="F21" s="58">
        <f t="shared" si="6"/>
        <v>84</v>
      </c>
      <c r="G21" s="47">
        <v>50</v>
      </c>
      <c r="H21" s="5">
        <f t="shared" si="8"/>
        <v>2.2999999999999998</v>
      </c>
      <c r="I21" s="7">
        <f t="shared" si="7"/>
        <v>193.2</v>
      </c>
      <c r="J21" s="8">
        <f t="shared" si="2"/>
        <v>3.8639999999999999</v>
      </c>
      <c r="K21"/>
      <c r="L21" s="37" t="s">
        <v>7</v>
      </c>
      <c r="M21" s="8">
        <f>J30+J35+J41+J55+J81+J108+J114+J130+J136+J139+J159+J168+J182+J187+J212+J219+J236+J251+J263+J285+J290</f>
        <v>6.72</v>
      </c>
      <c r="N21" s="8">
        <v>0</v>
      </c>
      <c r="O21" s="49">
        <v>118</v>
      </c>
      <c r="P21" s="8">
        <f t="shared" si="3"/>
        <v>6.72</v>
      </c>
      <c r="Q21" s="49">
        <v>118</v>
      </c>
      <c r="R21" s="81">
        <f t="shared" si="4"/>
        <v>792.95999999999992</v>
      </c>
      <c r="S21" s="82"/>
    </row>
    <row r="22" spans="1:19" ht="15.75" customHeight="1" x14ac:dyDescent="0.25">
      <c r="A22" s="203"/>
      <c r="B22" s="57">
        <f t="shared" si="5"/>
        <v>2</v>
      </c>
      <c r="C22" s="196" t="s">
        <v>39</v>
      </c>
      <c r="D22" s="36" t="s">
        <v>74</v>
      </c>
      <c r="E22" s="44">
        <v>0.02</v>
      </c>
      <c r="F22" s="58">
        <f t="shared" si="6"/>
        <v>84</v>
      </c>
      <c r="G22" s="47">
        <v>140</v>
      </c>
      <c r="H22" s="5">
        <f t="shared" si="8"/>
        <v>2.8000000000000003</v>
      </c>
      <c r="I22" s="7">
        <f t="shared" si="7"/>
        <v>235.2</v>
      </c>
      <c r="J22" s="8">
        <f t="shared" si="2"/>
        <v>1.68</v>
      </c>
      <c r="L22" s="37" t="s">
        <v>18</v>
      </c>
      <c r="M22" s="8">
        <f>J32+J184+J287</f>
        <v>4.5999999999999996</v>
      </c>
      <c r="N22" s="8">
        <v>0</v>
      </c>
      <c r="O22" s="49">
        <v>40</v>
      </c>
      <c r="P22" s="8">
        <f t="shared" si="3"/>
        <v>4.5999999999999996</v>
      </c>
      <c r="Q22" s="49">
        <v>40</v>
      </c>
      <c r="R22" s="81">
        <f t="shared" si="4"/>
        <v>184</v>
      </c>
      <c r="S22" s="82"/>
    </row>
    <row r="23" spans="1:19" ht="15.75" customHeight="1" x14ac:dyDescent="0.25">
      <c r="A23" s="203"/>
      <c r="B23" s="57">
        <f t="shared" si="5"/>
        <v>2</v>
      </c>
      <c r="C23" s="197"/>
      <c r="D23" s="36" t="s">
        <v>12</v>
      </c>
      <c r="E23" s="44">
        <v>0.02</v>
      </c>
      <c r="F23" s="58">
        <f t="shared" si="6"/>
        <v>84</v>
      </c>
      <c r="G23" s="47">
        <v>50</v>
      </c>
      <c r="H23" s="5">
        <f t="shared" si="8"/>
        <v>1</v>
      </c>
      <c r="I23" s="7">
        <f t="shared" si="7"/>
        <v>84</v>
      </c>
      <c r="J23" s="8">
        <f t="shared" si="2"/>
        <v>1.68</v>
      </c>
      <c r="L23" s="37" t="s">
        <v>69</v>
      </c>
      <c r="M23" s="8">
        <f>J39+J145+J249+J254</f>
        <v>5.52</v>
      </c>
      <c r="N23" s="8">
        <v>0</v>
      </c>
      <c r="O23" s="49">
        <v>80</v>
      </c>
      <c r="P23" s="8">
        <f t="shared" si="3"/>
        <v>5.52</v>
      </c>
      <c r="Q23" s="49">
        <v>80</v>
      </c>
      <c r="R23" s="81">
        <f t="shared" si="4"/>
        <v>441.59999999999997</v>
      </c>
      <c r="S23" s="82"/>
    </row>
    <row r="24" spans="1:19" ht="15.75" customHeight="1" x14ac:dyDescent="0.25">
      <c r="A24" s="203"/>
      <c r="B24" s="57">
        <f t="shared" si="5"/>
        <v>2</v>
      </c>
      <c r="C24" s="197"/>
      <c r="D24" s="36" t="s">
        <v>13</v>
      </c>
      <c r="E24" s="19">
        <v>2.0000000000000001E-4</v>
      </c>
      <c r="F24" s="58">
        <f t="shared" si="6"/>
        <v>84</v>
      </c>
      <c r="G24" s="47">
        <v>267</v>
      </c>
      <c r="H24" s="5">
        <f t="shared" si="8"/>
        <v>5.3400000000000003E-2</v>
      </c>
      <c r="I24" s="4">
        <f t="shared" si="7"/>
        <v>4.4856000000000007</v>
      </c>
      <c r="J24" s="8">
        <f>F24*E24</f>
        <v>1.6800000000000002E-2</v>
      </c>
      <c r="L24" s="37" t="s">
        <v>19</v>
      </c>
      <c r="M24" s="8">
        <f>J40+J250</f>
        <v>0.84</v>
      </c>
      <c r="N24" s="8">
        <v>0</v>
      </c>
      <c r="O24" s="49">
        <v>150</v>
      </c>
      <c r="P24" s="8">
        <f t="shared" si="3"/>
        <v>0.84</v>
      </c>
      <c r="Q24" s="49">
        <v>175</v>
      </c>
      <c r="R24" s="81">
        <f t="shared" si="4"/>
        <v>147</v>
      </c>
      <c r="S24" s="82"/>
    </row>
    <row r="25" spans="1:19" s="66" customFormat="1" ht="15.75" customHeight="1" x14ac:dyDescent="0.25">
      <c r="A25" s="203"/>
      <c r="B25" s="65">
        <f t="shared" si="5"/>
        <v>2</v>
      </c>
      <c r="C25" s="198"/>
      <c r="D25" s="36" t="s">
        <v>79</v>
      </c>
      <c r="E25" s="44">
        <v>0.2</v>
      </c>
      <c r="F25" s="58">
        <f t="shared" si="6"/>
        <v>84</v>
      </c>
      <c r="G25" s="47"/>
      <c r="H25" s="5"/>
      <c r="I25" s="7"/>
      <c r="J25" s="8">
        <f t="shared" si="2"/>
        <v>16.8</v>
      </c>
      <c r="K25"/>
      <c r="L25" s="37" t="s">
        <v>21</v>
      </c>
      <c r="M25" s="8">
        <f>J42+J172</f>
        <v>10.247999999999999</v>
      </c>
      <c r="N25" s="8">
        <v>0</v>
      </c>
      <c r="O25" s="49">
        <v>80</v>
      </c>
      <c r="P25" s="8">
        <f t="shared" si="3"/>
        <v>10.247999999999999</v>
      </c>
      <c r="Q25" s="49">
        <v>80</v>
      </c>
      <c r="R25" s="81">
        <f t="shared" si="4"/>
        <v>819.83999999999992</v>
      </c>
      <c r="S25" s="82"/>
    </row>
    <row r="26" spans="1:19" ht="15.75" customHeight="1" x14ac:dyDescent="0.25">
      <c r="A26" s="203"/>
      <c r="B26" s="57">
        <f t="shared" si="5"/>
        <v>2</v>
      </c>
      <c r="C26" s="79" t="s">
        <v>38</v>
      </c>
      <c r="D26" s="36" t="s">
        <v>38</v>
      </c>
      <c r="E26" s="44">
        <v>0.04</v>
      </c>
      <c r="F26" s="58">
        <f t="shared" si="6"/>
        <v>84</v>
      </c>
      <c r="G26" s="47">
        <v>40</v>
      </c>
      <c r="H26" s="5">
        <f>G26*E26</f>
        <v>1.6</v>
      </c>
      <c r="I26" s="7">
        <f>J26*G26</f>
        <v>134.4</v>
      </c>
      <c r="J26" s="8">
        <f t="shared" si="2"/>
        <v>3.36</v>
      </c>
      <c r="L26" s="36" t="s">
        <v>70</v>
      </c>
      <c r="M26" s="8">
        <f>J49+J89</f>
        <v>12.600000000000001</v>
      </c>
      <c r="N26" s="8">
        <v>0</v>
      </c>
      <c r="O26" s="49">
        <v>100</v>
      </c>
      <c r="P26" s="8">
        <f t="shared" si="3"/>
        <v>12.600000000000001</v>
      </c>
      <c r="Q26" s="49">
        <v>100</v>
      </c>
      <c r="R26" s="81">
        <f t="shared" si="4"/>
        <v>1260.0000000000002</v>
      </c>
      <c r="S26" s="82"/>
    </row>
    <row r="27" spans="1:19" ht="15.75" customHeight="1" x14ac:dyDescent="0.25">
      <c r="A27" s="215"/>
      <c r="B27" s="57">
        <f t="shared" si="5"/>
        <v>2</v>
      </c>
      <c r="C27" s="79" t="s">
        <v>14</v>
      </c>
      <c r="D27" s="36" t="s">
        <v>14</v>
      </c>
      <c r="E27" s="8">
        <v>0.1</v>
      </c>
      <c r="F27" s="58">
        <f t="shared" si="6"/>
        <v>84</v>
      </c>
      <c r="G27" s="48">
        <v>80</v>
      </c>
      <c r="H27" s="5">
        <f>G27*E27</f>
        <v>8</v>
      </c>
      <c r="I27" s="7">
        <f>J27*G27</f>
        <v>672</v>
      </c>
      <c r="J27" s="8">
        <f t="shared" si="2"/>
        <v>8.4</v>
      </c>
      <c r="L27" s="36" t="s">
        <v>10</v>
      </c>
      <c r="M27" s="8">
        <f>J57+J161+J265</f>
        <v>6.3000000000000007</v>
      </c>
      <c r="N27" s="8">
        <v>0</v>
      </c>
      <c r="O27" s="49">
        <v>65</v>
      </c>
      <c r="P27" s="8">
        <f t="shared" si="3"/>
        <v>6.3000000000000007</v>
      </c>
      <c r="Q27" s="49">
        <v>47</v>
      </c>
      <c r="R27" s="81">
        <f t="shared" si="4"/>
        <v>296.10000000000002</v>
      </c>
      <c r="S27" s="82"/>
    </row>
    <row r="28" spans="1:19" ht="15.75" customHeight="1" x14ac:dyDescent="0.25">
      <c r="A28" s="174" t="s">
        <v>41</v>
      </c>
      <c r="B28" s="174"/>
      <c r="C28" s="174"/>
      <c r="D28" s="174"/>
      <c r="E28" s="45"/>
      <c r="F28" s="74"/>
      <c r="G28" s="74"/>
      <c r="H28" s="2">
        <f>SUM(H6:H27)</f>
        <v>60.999999999999993</v>
      </c>
      <c r="I28" s="2">
        <f>SUM(I6:I27)</f>
        <v>5123.9999999999991</v>
      </c>
      <c r="J28" s="45">
        <f>SUM(J6:J27)</f>
        <v>76.395648000000008</v>
      </c>
      <c r="L28" s="36" t="s">
        <v>57</v>
      </c>
      <c r="M28" s="8">
        <f>J61+J269</f>
        <v>5.04</v>
      </c>
      <c r="N28" s="8">
        <v>0</v>
      </c>
      <c r="O28" s="49">
        <v>100</v>
      </c>
      <c r="P28" s="8">
        <f t="shared" si="3"/>
        <v>5.04</v>
      </c>
      <c r="Q28" s="49">
        <v>100</v>
      </c>
      <c r="R28" s="81">
        <f t="shared" si="4"/>
        <v>504</v>
      </c>
      <c r="S28" s="82"/>
    </row>
    <row r="29" spans="1:19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f>B29*42</f>
        <v>84</v>
      </c>
      <c r="G29" s="49">
        <v>38</v>
      </c>
      <c r="H29" s="79">
        <f t="shared" ref="H29:H35" si="9">E29*G29</f>
        <v>2.774</v>
      </c>
      <c r="I29" s="7">
        <f t="shared" ref="I29:I35" si="10">J29*G29</f>
        <v>233.01599999999999</v>
      </c>
      <c r="J29" s="6">
        <f>F29*E29</f>
        <v>6.1319999999999997</v>
      </c>
      <c r="L29" s="36" t="s">
        <v>24</v>
      </c>
      <c r="M29" s="8">
        <f>J63+J271</f>
        <v>0.33600000000000002</v>
      </c>
      <c r="N29" s="8">
        <v>0</v>
      </c>
      <c r="O29" s="49">
        <v>180</v>
      </c>
      <c r="P29" s="8">
        <f t="shared" si="3"/>
        <v>0.33600000000000002</v>
      </c>
      <c r="Q29" s="49">
        <v>230</v>
      </c>
      <c r="R29" s="81">
        <f t="shared" si="4"/>
        <v>77.28</v>
      </c>
      <c r="S29" s="82"/>
    </row>
    <row r="30" spans="1:19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84</v>
      </c>
      <c r="G30" s="48">
        <v>118</v>
      </c>
      <c r="H30" s="79">
        <f t="shared" si="9"/>
        <v>0.47200000000000003</v>
      </c>
      <c r="I30" s="7">
        <f t="shared" si="10"/>
        <v>39.648000000000003</v>
      </c>
      <c r="J30" s="6">
        <f t="shared" ref="J30:J49" si="11">F30*E30</f>
        <v>0.33600000000000002</v>
      </c>
      <c r="L30" s="38" t="s">
        <v>15</v>
      </c>
      <c r="M30" s="8">
        <f>J75+J234</f>
        <v>1.26</v>
      </c>
      <c r="N30" s="8">
        <v>0</v>
      </c>
      <c r="O30" s="49">
        <v>140</v>
      </c>
      <c r="P30" s="8">
        <f t="shared" si="3"/>
        <v>1.26</v>
      </c>
      <c r="Q30" s="49">
        <v>140</v>
      </c>
      <c r="R30" s="81">
        <f t="shared" si="4"/>
        <v>176.4</v>
      </c>
      <c r="S30" s="82"/>
    </row>
    <row r="31" spans="1:19" ht="15.75" customHeight="1" x14ac:dyDescent="0.25">
      <c r="A31" s="203"/>
      <c r="B31" s="57">
        <f t="shared" ref="B31:B49" si="12">B30</f>
        <v>2</v>
      </c>
      <c r="C31" s="210" t="s">
        <v>23</v>
      </c>
      <c r="D31" s="37" t="s">
        <v>8</v>
      </c>
      <c r="E31" s="6">
        <v>0.1</v>
      </c>
      <c r="F31" s="59">
        <f t="shared" ref="F31:F49" si="13">F30</f>
        <v>84</v>
      </c>
      <c r="G31" s="47">
        <v>45</v>
      </c>
      <c r="H31" s="79">
        <f t="shared" si="9"/>
        <v>4.5</v>
      </c>
      <c r="I31" s="7">
        <f t="shared" si="10"/>
        <v>378</v>
      </c>
      <c r="J31" s="6">
        <f t="shared" si="11"/>
        <v>8.4</v>
      </c>
      <c r="L31" s="36" t="s">
        <v>61</v>
      </c>
      <c r="M31" s="8">
        <f>J83+J170+J189+J292</f>
        <v>22.624968648648647</v>
      </c>
      <c r="N31" s="8">
        <v>0</v>
      </c>
      <c r="O31" s="49">
        <v>180</v>
      </c>
      <c r="P31" s="8">
        <f t="shared" si="3"/>
        <v>22.624968648648647</v>
      </c>
      <c r="Q31" s="49">
        <v>185</v>
      </c>
      <c r="R31" s="81">
        <f t="shared" si="4"/>
        <v>4185.6192000000001</v>
      </c>
      <c r="S31" s="83"/>
    </row>
    <row r="32" spans="1:19" ht="15.75" customHeight="1" x14ac:dyDescent="0.25">
      <c r="A32" s="203"/>
      <c r="B32" s="57">
        <f t="shared" si="12"/>
        <v>2</v>
      </c>
      <c r="C32" s="211"/>
      <c r="D32" s="37" t="s">
        <v>18</v>
      </c>
      <c r="E32" s="6">
        <v>0.02</v>
      </c>
      <c r="F32" s="59">
        <f t="shared" si="13"/>
        <v>84</v>
      </c>
      <c r="G32" s="48">
        <v>40</v>
      </c>
      <c r="H32" s="79">
        <f t="shared" si="9"/>
        <v>0.8</v>
      </c>
      <c r="I32" s="7">
        <f t="shared" si="10"/>
        <v>67.2</v>
      </c>
      <c r="J32" s="6">
        <f t="shared" si="11"/>
        <v>1.68</v>
      </c>
      <c r="L32" s="38" t="s">
        <v>65</v>
      </c>
      <c r="M32" s="8">
        <f>J87+J174+J255</f>
        <v>42</v>
      </c>
      <c r="N32" s="8">
        <v>0</v>
      </c>
      <c r="O32" s="49">
        <v>60</v>
      </c>
      <c r="P32" s="8">
        <f t="shared" si="3"/>
        <v>42</v>
      </c>
      <c r="Q32" s="49">
        <v>60</v>
      </c>
      <c r="R32" s="81">
        <f t="shared" si="4"/>
        <v>2520</v>
      </c>
      <c r="S32" s="82"/>
    </row>
    <row r="33" spans="1:19" ht="15.75" customHeight="1" x14ac:dyDescent="0.25">
      <c r="A33" s="203"/>
      <c r="B33" s="57">
        <f t="shared" si="12"/>
        <v>2</v>
      </c>
      <c r="C33" s="211"/>
      <c r="D33" s="37" t="s">
        <v>9</v>
      </c>
      <c r="E33" s="6">
        <v>1.2999999999999999E-2</v>
      </c>
      <c r="F33" s="59">
        <f t="shared" si="13"/>
        <v>84</v>
      </c>
      <c r="G33" s="48">
        <v>40</v>
      </c>
      <c r="H33" s="79">
        <f t="shared" si="9"/>
        <v>0.52</v>
      </c>
      <c r="I33" s="7">
        <f t="shared" si="10"/>
        <v>43.679999999999993</v>
      </c>
      <c r="J33" s="6">
        <f t="shared" si="11"/>
        <v>1.0919999999999999</v>
      </c>
      <c r="L33" s="39" t="s">
        <v>22</v>
      </c>
      <c r="M33" s="8">
        <f>J176+J199+J257+J302</f>
        <v>15.700000000000001</v>
      </c>
      <c r="N33" s="8">
        <v>0</v>
      </c>
      <c r="O33" s="49">
        <v>88</v>
      </c>
      <c r="P33" s="8">
        <f t="shared" si="3"/>
        <v>15.700000000000001</v>
      </c>
      <c r="Q33" s="49">
        <v>88</v>
      </c>
      <c r="R33" s="81">
        <f t="shared" si="4"/>
        <v>1381.6000000000001</v>
      </c>
      <c r="S33" s="82"/>
    </row>
    <row r="34" spans="1:19" ht="15.75" customHeight="1" x14ac:dyDescent="0.25">
      <c r="A34" s="203"/>
      <c r="B34" s="57">
        <f t="shared" si="12"/>
        <v>2</v>
      </c>
      <c r="C34" s="211"/>
      <c r="D34" s="37" t="s">
        <v>11</v>
      </c>
      <c r="E34" s="6">
        <v>1.2E-2</v>
      </c>
      <c r="F34" s="59">
        <f t="shared" si="13"/>
        <v>84</v>
      </c>
      <c r="G34" s="48">
        <v>27</v>
      </c>
      <c r="H34" s="79">
        <f t="shared" si="9"/>
        <v>0.32400000000000001</v>
      </c>
      <c r="I34" s="7">
        <f t="shared" si="10"/>
        <v>27.216000000000001</v>
      </c>
      <c r="J34" s="6">
        <f t="shared" si="11"/>
        <v>1.008</v>
      </c>
      <c r="L34" s="36" t="s">
        <v>25</v>
      </c>
      <c r="M34" s="8">
        <f>J122+J200+J297</f>
        <v>15.116</v>
      </c>
      <c r="N34" s="8">
        <v>0</v>
      </c>
      <c r="O34" s="49">
        <v>80</v>
      </c>
      <c r="P34" s="8">
        <f t="shared" si="3"/>
        <v>15.116</v>
      </c>
      <c r="Q34" s="49">
        <v>160</v>
      </c>
      <c r="R34" s="4">
        <f t="shared" si="4"/>
        <v>2418.56</v>
      </c>
    </row>
    <row r="35" spans="1:19" ht="15.75" customHeight="1" x14ac:dyDescent="0.25">
      <c r="A35" s="203"/>
      <c r="B35" s="57">
        <f t="shared" si="12"/>
        <v>2</v>
      </c>
      <c r="C35" s="211"/>
      <c r="D35" s="37" t="s">
        <v>7</v>
      </c>
      <c r="E35" s="6">
        <v>5.0000000000000001E-3</v>
      </c>
      <c r="F35" s="59">
        <f t="shared" si="13"/>
        <v>84</v>
      </c>
      <c r="G35" s="48">
        <v>118</v>
      </c>
      <c r="H35" s="79">
        <f t="shared" si="9"/>
        <v>0.59</v>
      </c>
      <c r="I35" s="7">
        <f t="shared" si="10"/>
        <v>49.559999999999995</v>
      </c>
      <c r="J35" s="6">
        <f t="shared" si="11"/>
        <v>0.42</v>
      </c>
      <c r="L35" s="36" t="s">
        <v>17</v>
      </c>
      <c r="M35" s="8">
        <f>J235</f>
        <v>0.84</v>
      </c>
      <c r="N35" s="8">
        <v>0</v>
      </c>
      <c r="O35" s="49">
        <v>350</v>
      </c>
      <c r="P35" s="8">
        <f t="shared" si="3"/>
        <v>0.84</v>
      </c>
      <c r="Q35" s="49">
        <v>350</v>
      </c>
      <c r="R35" s="4">
        <f t="shared" si="4"/>
        <v>294</v>
      </c>
    </row>
    <row r="36" spans="1:19" ht="15.75" customHeight="1" x14ac:dyDescent="0.25">
      <c r="A36" s="203"/>
      <c r="B36" s="57">
        <f t="shared" si="12"/>
        <v>2</v>
      </c>
      <c r="C36" s="212"/>
      <c r="D36" s="37" t="s">
        <v>79</v>
      </c>
      <c r="E36" s="6">
        <v>0.17499999999999999</v>
      </c>
      <c r="F36" s="59">
        <f t="shared" si="13"/>
        <v>84</v>
      </c>
      <c r="G36" s="48"/>
      <c r="H36" s="79"/>
      <c r="I36" s="7"/>
      <c r="J36" s="6">
        <f t="shared" si="11"/>
        <v>14.7</v>
      </c>
      <c r="L36" s="36" t="s">
        <v>90</v>
      </c>
      <c r="M36" s="8">
        <f>J78+J120+J165+J225</f>
        <v>9.8279999999999994</v>
      </c>
      <c r="N36" s="8">
        <v>0</v>
      </c>
      <c r="O36" s="49">
        <v>45</v>
      </c>
      <c r="P36" s="8">
        <f t="shared" si="3"/>
        <v>9.8279999999999994</v>
      </c>
      <c r="Q36" s="49">
        <v>50</v>
      </c>
      <c r="R36" s="4">
        <f t="shared" si="4"/>
        <v>491.4</v>
      </c>
    </row>
    <row r="37" spans="1:19" ht="15.75" customHeight="1" x14ac:dyDescent="0.25">
      <c r="A37" s="203"/>
      <c r="B37" s="57">
        <f t="shared" si="12"/>
        <v>2</v>
      </c>
      <c r="C37" s="199" t="s">
        <v>102</v>
      </c>
      <c r="D37" s="37" t="s">
        <v>77</v>
      </c>
      <c r="E37" s="6">
        <f>H37/G37</f>
        <v>5.6368999999999975E-2</v>
      </c>
      <c r="F37" s="59">
        <f t="shared" si="13"/>
        <v>84</v>
      </c>
      <c r="G37" s="48">
        <v>400</v>
      </c>
      <c r="H37" s="79">
        <f>61-H29-H30-H31-H32-H33-H34-H35-H36-H38-H39-H40-H41-H42-H43-H44-H45-H46-H47-H48-H49</f>
        <v>22.547599999999989</v>
      </c>
      <c r="I37" s="7">
        <f t="shared" ref="I37:I46" si="14">J37*G37</f>
        <v>1893.9983999999993</v>
      </c>
      <c r="J37" s="6">
        <f t="shared" si="11"/>
        <v>4.734995999999998</v>
      </c>
      <c r="L37" s="37" t="s">
        <v>110</v>
      </c>
      <c r="M37" s="8">
        <f>J129+J211</f>
        <v>2.92</v>
      </c>
      <c r="N37" s="8">
        <v>0</v>
      </c>
      <c r="O37" s="49">
        <v>125</v>
      </c>
      <c r="P37" s="8">
        <f t="shared" si="3"/>
        <v>2.92</v>
      </c>
      <c r="Q37" s="49">
        <v>125</v>
      </c>
      <c r="R37" s="4">
        <f t="shared" si="4"/>
        <v>365</v>
      </c>
    </row>
    <row r="38" spans="1:19" ht="15.75" customHeight="1" x14ac:dyDescent="0.25">
      <c r="A38" s="203"/>
      <c r="B38" s="57">
        <f t="shared" si="12"/>
        <v>2</v>
      </c>
      <c r="C38" s="199"/>
      <c r="D38" s="37" t="s">
        <v>38</v>
      </c>
      <c r="E38" s="6">
        <v>9.0000000000000011E-3</v>
      </c>
      <c r="F38" s="59">
        <f t="shared" si="13"/>
        <v>84</v>
      </c>
      <c r="G38" s="48">
        <v>40</v>
      </c>
      <c r="H38" s="79">
        <f t="shared" ref="H38:H43" si="15">E38*G38</f>
        <v>0.36000000000000004</v>
      </c>
      <c r="I38" s="7">
        <f t="shared" si="14"/>
        <v>30.240000000000006</v>
      </c>
      <c r="J38" s="6">
        <f t="shared" si="11"/>
        <v>0.75600000000000012</v>
      </c>
      <c r="L38" s="36" t="s">
        <v>73</v>
      </c>
      <c r="M38" s="8">
        <f>J133</f>
        <v>0.31</v>
      </c>
      <c r="N38" s="8">
        <v>0</v>
      </c>
      <c r="O38" s="49">
        <v>40</v>
      </c>
      <c r="P38" s="8">
        <f t="shared" si="3"/>
        <v>0.31</v>
      </c>
      <c r="Q38" s="49">
        <v>40</v>
      </c>
      <c r="R38" s="4">
        <f t="shared" si="4"/>
        <v>12.4</v>
      </c>
    </row>
    <row r="39" spans="1:19" ht="15.75" customHeight="1" x14ac:dyDescent="0.25">
      <c r="A39" s="203"/>
      <c r="B39" s="57">
        <f t="shared" si="12"/>
        <v>2</v>
      </c>
      <c r="C39" s="199"/>
      <c r="D39" s="37" t="s">
        <v>69</v>
      </c>
      <c r="E39" s="6">
        <v>1.2E-2</v>
      </c>
      <c r="F39" s="59">
        <f t="shared" si="13"/>
        <v>84</v>
      </c>
      <c r="G39" s="48">
        <v>80</v>
      </c>
      <c r="H39" s="79">
        <f t="shared" si="15"/>
        <v>0.96</v>
      </c>
      <c r="I39" s="7">
        <f t="shared" si="14"/>
        <v>80.64</v>
      </c>
      <c r="J39" s="6">
        <f t="shared" si="11"/>
        <v>1.008</v>
      </c>
      <c r="L39" s="36" t="s">
        <v>16</v>
      </c>
      <c r="M39" s="8">
        <f>J142</f>
        <v>0.248</v>
      </c>
      <c r="N39" s="8">
        <v>0</v>
      </c>
      <c r="O39" s="49">
        <v>47</v>
      </c>
      <c r="P39" s="8">
        <f t="shared" si="3"/>
        <v>0.248</v>
      </c>
      <c r="Q39" s="49">
        <v>47</v>
      </c>
      <c r="R39" s="4">
        <f t="shared" si="4"/>
        <v>11.656000000000001</v>
      </c>
    </row>
    <row r="40" spans="1:19" ht="15.75" customHeight="1" x14ac:dyDescent="0.25">
      <c r="A40" s="203"/>
      <c r="B40" s="57">
        <f t="shared" si="12"/>
        <v>2</v>
      </c>
      <c r="C40" s="199"/>
      <c r="D40" s="37" t="s">
        <v>19</v>
      </c>
      <c r="E40" s="6">
        <v>5.0000000000000001E-3</v>
      </c>
      <c r="F40" s="59">
        <f t="shared" si="13"/>
        <v>84</v>
      </c>
      <c r="G40" s="48">
        <v>175</v>
      </c>
      <c r="H40" s="79">
        <f t="shared" si="15"/>
        <v>0.875</v>
      </c>
      <c r="I40" s="7">
        <f t="shared" si="14"/>
        <v>73.5</v>
      </c>
      <c r="J40" s="6">
        <f t="shared" si="11"/>
        <v>0.42</v>
      </c>
      <c r="L40" s="54" t="s">
        <v>41</v>
      </c>
      <c r="M40" s="54">
        <f>SUM(M6:M39)</f>
        <v>559.63390664864869</v>
      </c>
      <c r="N40" s="54">
        <f>SUM(N6:N39)</f>
        <v>0</v>
      </c>
      <c r="O40" s="54"/>
      <c r="P40" s="54">
        <f>SUM(P6:P39)</f>
        <v>559.63390664864869</v>
      </c>
      <c r="Q40" s="63"/>
      <c r="R40" s="30">
        <f>SUM(R6:R39)</f>
        <v>56241.999999999993</v>
      </c>
    </row>
    <row r="41" spans="1:19" ht="15.75" customHeight="1" x14ac:dyDescent="0.25">
      <c r="A41" s="203"/>
      <c r="B41" s="57">
        <f t="shared" si="12"/>
        <v>2</v>
      </c>
      <c r="C41" s="199"/>
      <c r="D41" s="37" t="s">
        <v>7</v>
      </c>
      <c r="E41" s="6">
        <v>3.0000000000000001E-3</v>
      </c>
      <c r="F41" s="59">
        <f t="shared" si="13"/>
        <v>84</v>
      </c>
      <c r="G41" s="48">
        <v>118</v>
      </c>
      <c r="H41" s="79">
        <f t="shared" si="15"/>
        <v>0.35399999999999998</v>
      </c>
      <c r="I41" s="7">
        <f t="shared" si="14"/>
        <v>29.736000000000001</v>
      </c>
      <c r="J41" s="6">
        <f t="shared" si="11"/>
        <v>0.252</v>
      </c>
      <c r="L41"/>
      <c r="M41"/>
      <c r="N41"/>
      <c r="O41"/>
      <c r="P41"/>
      <c r="Q41"/>
      <c r="R41" s="29"/>
    </row>
    <row r="42" spans="1:19" ht="15.75" customHeight="1" x14ac:dyDescent="0.25">
      <c r="A42" s="203"/>
      <c r="B42" s="57">
        <f t="shared" si="12"/>
        <v>2</v>
      </c>
      <c r="C42" s="204" t="s">
        <v>26</v>
      </c>
      <c r="D42" s="37" t="s">
        <v>21</v>
      </c>
      <c r="E42" s="6">
        <v>6.0999999999999999E-2</v>
      </c>
      <c r="F42" s="59">
        <f t="shared" si="13"/>
        <v>84</v>
      </c>
      <c r="G42" s="48">
        <v>80</v>
      </c>
      <c r="H42" s="79">
        <f t="shared" si="15"/>
        <v>4.88</v>
      </c>
      <c r="I42" s="7">
        <f t="shared" si="14"/>
        <v>409.91999999999996</v>
      </c>
      <c r="J42" s="6">
        <f t="shared" si="11"/>
        <v>5.1239999999999997</v>
      </c>
      <c r="L42" s="29"/>
      <c r="M42"/>
      <c r="N42"/>
      <c r="O42"/>
      <c r="P42" s="29"/>
      <c r="Q42"/>
      <c r="R42"/>
    </row>
    <row r="43" spans="1:19" ht="15.75" customHeight="1" x14ac:dyDescent="0.25">
      <c r="A43" s="203"/>
      <c r="B43" s="57">
        <f t="shared" si="12"/>
        <v>2</v>
      </c>
      <c r="C43" s="204"/>
      <c r="D43" s="37" t="s">
        <v>27</v>
      </c>
      <c r="E43" s="6">
        <v>6.0000000000000001E-3</v>
      </c>
      <c r="F43" s="59">
        <f t="shared" si="13"/>
        <v>84</v>
      </c>
      <c r="G43" s="48">
        <v>665</v>
      </c>
      <c r="H43" s="79">
        <f t="shared" si="15"/>
        <v>3.99</v>
      </c>
      <c r="I43" s="7">
        <f t="shared" si="14"/>
        <v>335.16</v>
      </c>
      <c r="J43" s="6">
        <f t="shared" si="11"/>
        <v>0.504</v>
      </c>
      <c r="L43" s="75" t="s">
        <v>95</v>
      </c>
      <c r="M43" s="61"/>
      <c r="N43" s="61"/>
      <c r="O43" s="61"/>
      <c r="P43" s="213" t="s">
        <v>118</v>
      </c>
      <c r="Q43" s="213"/>
      <c r="R43" s="213"/>
    </row>
    <row r="44" spans="1:19" ht="15.75" customHeight="1" x14ac:dyDescent="0.25">
      <c r="A44" s="203"/>
      <c r="B44" s="57">
        <f t="shared" si="12"/>
        <v>2</v>
      </c>
      <c r="C44" s="183" t="s">
        <v>39</v>
      </c>
      <c r="D44" s="36" t="s">
        <v>76</v>
      </c>
      <c r="E44" s="44">
        <v>0.02</v>
      </c>
      <c r="F44" s="59">
        <f t="shared" si="13"/>
        <v>84</v>
      </c>
      <c r="G44" s="47">
        <v>140</v>
      </c>
      <c r="H44" s="5">
        <f>G44*E44</f>
        <v>2.8000000000000003</v>
      </c>
      <c r="I44" s="7">
        <f t="shared" si="14"/>
        <v>235.2</v>
      </c>
      <c r="J44" s="8">
        <f t="shared" si="11"/>
        <v>1.68</v>
      </c>
      <c r="L44" s="31"/>
      <c r="M44" s="33" t="s">
        <v>97</v>
      </c>
      <c r="N44" s="33"/>
      <c r="O44" s="33"/>
      <c r="P44" s="214" t="s">
        <v>98</v>
      </c>
      <c r="Q44" s="214"/>
      <c r="R44" s="214"/>
    </row>
    <row r="45" spans="1:19" s="16" customFormat="1" ht="15.75" customHeight="1" x14ac:dyDescent="0.25">
      <c r="A45" s="203"/>
      <c r="B45" s="57">
        <f t="shared" si="12"/>
        <v>2</v>
      </c>
      <c r="C45" s="184"/>
      <c r="D45" s="36" t="s">
        <v>12</v>
      </c>
      <c r="E45" s="44">
        <v>0.02</v>
      </c>
      <c r="F45" s="59">
        <f t="shared" si="13"/>
        <v>84</v>
      </c>
      <c r="G45" s="47">
        <v>50</v>
      </c>
      <c r="H45" s="5">
        <f>G45*E45</f>
        <v>1</v>
      </c>
      <c r="I45" s="7">
        <f t="shared" si="14"/>
        <v>84</v>
      </c>
      <c r="J45" s="8">
        <f t="shared" si="11"/>
        <v>1.68</v>
      </c>
      <c r="K45"/>
      <c r="L45"/>
      <c r="M45" s="29"/>
      <c r="N45" s="29"/>
      <c r="O45" s="29"/>
      <c r="P45" s="29"/>
      <c r="Q45"/>
      <c r="R45"/>
    </row>
    <row r="46" spans="1:19" ht="15.75" customHeight="1" x14ac:dyDescent="0.25">
      <c r="A46" s="203"/>
      <c r="B46" s="57">
        <f t="shared" si="12"/>
        <v>2</v>
      </c>
      <c r="C46" s="184"/>
      <c r="D46" s="36" t="s">
        <v>13</v>
      </c>
      <c r="E46" s="19">
        <v>2.0000000000000001E-4</v>
      </c>
      <c r="F46" s="59">
        <f t="shared" si="13"/>
        <v>84</v>
      </c>
      <c r="G46" s="47">
        <v>267</v>
      </c>
      <c r="H46" s="5">
        <f>G46*E46</f>
        <v>5.3400000000000003E-2</v>
      </c>
      <c r="I46" s="7">
        <f t="shared" si="14"/>
        <v>4.4856000000000007</v>
      </c>
      <c r="J46" s="8">
        <f>F46*E46</f>
        <v>1.6800000000000002E-2</v>
      </c>
      <c r="L46"/>
      <c r="M46" s="29"/>
      <c r="N46" s="29"/>
      <c r="O46" s="29"/>
      <c r="P46" s="29"/>
      <c r="Q46"/>
      <c r="R46"/>
    </row>
    <row r="47" spans="1:19" ht="15.75" customHeight="1" x14ac:dyDescent="0.25">
      <c r="A47" s="203"/>
      <c r="B47" s="57">
        <f t="shared" si="12"/>
        <v>2</v>
      </c>
      <c r="C47" s="185"/>
      <c r="D47" s="36" t="s">
        <v>79</v>
      </c>
      <c r="E47" s="44">
        <v>0.2</v>
      </c>
      <c r="F47" s="59">
        <f t="shared" si="13"/>
        <v>84</v>
      </c>
      <c r="G47" s="47"/>
      <c r="H47" s="5"/>
      <c r="I47" s="7"/>
      <c r="J47" s="8">
        <f t="shared" si="11"/>
        <v>16.8</v>
      </c>
      <c r="L47"/>
      <c r="M47" s="27"/>
      <c r="N47" s="27"/>
      <c r="O47" s="27"/>
      <c r="P47" s="27"/>
      <c r="Q47" s="29"/>
      <c r="R47"/>
    </row>
    <row r="48" spans="1:19" ht="15.75" customHeight="1" x14ac:dyDescent="0.25">
      <c r="A48" s="203"/>
      <c r="B48" s="57">
        <f t="shared" si="12"/>
        <v>2</v>
      </c>
      <c r="C48" s="76" t="s">
        <v>38</v>
      </c>
      <c r="D48" s="37" t="s">
        <v>38</v>
      </c>
      <c r="E48" s="6">
        <v>0.08</v>
      </c>
      <c r="F48" s="59">
        <f t="shared" si="13"/>
        <v>84</v>
      </c>
      <c r="G48" s="48">
        <v>40</v>
      </c>
      <c r="H48" s="79">
        <f>E48*G48</f>
        <v>3.2</v>
      </c>
      <c r="I48" s="7">
        <f>J48*G48</f>
        <v>268.8</v>
      </c>
      <c r="J48" s="6">
        <f t="shared" si="11"/>
        <v>6.72</v>
      </c>
      <c r="L48"/>
      <c r="M48"/>
      <c r="N48"/>
      <c r="O48"/>
      <c r="P48"/>
      <c r="Q48" s="27"/>
      <c r="R48"/>
    </row>
    <row r="49" spans="1:18" ht="15.75" customHeight="1" x14ac:dyDescent="0.25">
      <c r="A49" s="215"/>
      <c r="B49" s="57">
        <f t="shared" si="12"/>
        <v>2</v>
      </c>
      <c r="C49" s="9" t="s">
        <v>70</v>
      </c>
      <c r="D49" s="36" t="s">
        <v>70</v>
      </c>
      <c r="E49" s="8">
        <v>0.1</v>
      </c>
      <c r="F49" s="59">
        <f t="shared" si="13"/>
        <v>84</v>
      </c>
      <c r="G49" s="48">
        <v>100</v>
      </c>
      <c r="H49" s="79">
        <f>E49*G49</f>
        <v>10</v>
      </c>
      <c r="I49" s="7">
        <f>J49*G49</f>
        <v>840</v>
      </c>
      <c r="J49" s="6">
        <f t="shared" si="11"/>
        <v>8.4</v>
      </c>
      <c r="L49"/>
      <c r="M49"/>
      <c r="N49"/>
      <c r="O49"/>
      <c r="P49"/>
      <c r="Q49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5123.9999999999982</v>
      </c>
      <c r="J50" s="45">
        <f>SUM(J29:J49)</f>
        <v>81.863796000000008</v>
      </c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/>
      <c r="O51"/>
      <c r="P51"/>
      <c r="Q51"/>
      <c r="R51"/>
    </row>
    <row r="52" spans="1:18" customFormat="1" ht="15.75" customHeight="1" x14ac:dyDescent="0.25">
      <c r="E52" s="27"/>
    </row>
    <row r="53" spans="1:18" ht="36.75" customHeight="1" x14ac:dyDescent="0.25">
      <c r="A53" s="189" t="s">
        <v>47</v>
      </c>
      <c r="B53" s="190"/>
      <c r="C53" s="10" t="s">
        <v>53</v>
      </c>
      <c r="D53" s="10" t="s">
        <v>60</v>
      </c>
      <c r="E53" s="11" t="s">
        <v>49</v>
      </c>
      <c r="F53" s="10" t="s">
        <v>1</v>
      </c>
      <c r="G53" s="10" t="s">
        <v>46</v>
      </c>
      <c r="H53" s="10" t="s">
        <v>50</v>
      </c>
      <c r="I53" s="10" t="s">
        <v>51</v>
      </c>
      <c r="J53" s="12" t="s">
        <v>2</v>
      </c>
      <c r="L53" s="17"/>
    </row>
    <row r="54" spans="1:18" ht="28.5" customHeight="1" x14ac:dyDescent="0.25">
      <c r="A54" s="180" t="s">
        <v>54</v>
      </c>
      <c r="B54" s="52">
        <v>2</v>
      </c>
      <c r="C54" s="192" t="s">
        <v>5</v>
      </c>
      <c r="D54" s="36" t="s">
        <v>6</v>
      </c>
      <c r="E54" s="44">
        <v>2.5999999999999999E-2</v>
      </c>
      <c r="F54" s="47">
        <f>B54*42</f>
        <v>84</v>
      </c>
      <c r="G54" s="47">
        <v>38</v>
      </c>
      <c r="H54" s="79">
        <f t="shared" ref="H54:H59" si="16">G54*E54</f>
        <v>0.98799999999999999</v>
      </c>
      <c r="I54" s="7">
        <f t="shared" ref="I54:I63" si="17">J54*G54</f>
        <v>82.99199999999999</v>
      </c>
      <c r="J54" s="8">
        <f t="shared" ref="J54:J71" si="18">F54*E54</f>
        <v>2.1839999999999997</v>
      </c>
      <c r="L54" s="17"/>
    </row>
    <row r="55" spans="1:18" ht="15.75" customHeight="1" x14ac:dyDescent="0.25">
      <c r="A55" s="181"/>
      <c r="B55" s="60">
        <f>B54</f>
        <v>2</v>
      </c>
      <c r="C55" s="193"/>
      <c r="D55" s="36" t="s">
        <v>7</v>
      </c>
      <c r="E55" s="44">
        <v>6.0000000000000001E-3</v>
      </c>
      <c r="F55" s="58">
        <f>F54</f>
        <v>84</v>
      </c>
      <c r="G55" s="47">
        <v>118</v>
      </c>
      <c r="H55" s="79">
        <f t="shared" si="16"/>
        <v>0.70799999999999996</v>
      </c>
      <c r="I55" s="7">
        <f t="shared" si="17"/>
        <v>59.472000000000001</v>
      </c>
      <c r="J55" s="8">
        <f t="shared" si="18"/>
        <v>0.504</v>
      </c>
      <c r="L55" s="17"/>
    </row>
    <row r="56" spans="1:18" ht="15.75" customHeight="1" x14ac:dyDescent="0.25">
      <c r="A56" s="181"/>
      <c r="B56" s="60">
        <f t="shared" ref="B56:B71" si="19">B55</f>
        <v>2</v>
      </c>
      <c r="C56" s="193"/>
      <c r="D56" s="36" t="s">
        <v>8</v>
      </c>
      <c r="E56" s="44">
        <v>3.5000000000000003E-2</v>
      </c>
      <c r="F56" s="58">
        <f t="shared" ref="F56:F71" si="20">F55</f>
        <v>84</v>
      </c>
      <c r="G56" s="47">
        <v>45</v>
      </c>
      <c r="H56" s="79">
        <f t="shared" si="16"/>
        <v>1.5750000000000002</v>
      </c>
      <c r="I56" s="7">
        <f t="shared" si="17"/>
        <v>132.30000000000001</v>
      </c>
      <c r="J56" s="8">
        <f t="shared" si="18"/>
        <v>2.9400000000000004</v>
      </c>
      <c r="L56" s="17"/>
    </row>
    <row r="57" spans="1:18" ht="15.75" customHeight="1" x14ac:dyDescent="0.25">
      <c r="A57" s="181"/>
      <c r="B57" s="60">
        <f t="shared" si="19"/>
        <v>2</v>
      </c>
      <c r="C57" s="193"/>
      <c r="D57" s="36" t="s">
        <v>10</v>
      </c>
      <c r="E57" s="44">
        <v>2.5000000000000001E-2</v>
      </c>
      <c r="F57" s="58">
        <f t="shared" si="20"/>
        <v>84</v>
      </c>
      <c r="G57" s="47">
        <v>47</v>
      </c>
      <c r="H57" s="79">
        <f t="shared" si="16"/>
        <v>1.175</v>
      </c>
      <c r="I57" s="7">
        <f t="shared" si="17"/>
        <v>98.7</v>
      </c>
      <c r="J57" s="8">
        <f t="shared" si="18"/>
        <v>2.1</v>
      </c>
      <c r="L57" s="17"/>
    </row>
    <row r="58" spans="1:18" ht="15.75" customHeight="1" x14ac:dyDescent="0.25">
      <c r="A58" s="181"/>
      <c r="B58" s="60">
        <f t="shared" si="19"/>
        <v>2</v>
      </c>
      <c r="C58" s="193"/>
      <c r="D58" s="36" t="s">
        <v>9</v>
      </c>
      <c r="E58" s="44">
        <v>1.9E-2</v>
      </c>
      <c r="F58" s="58">
        <f t="shared" si="20"/>
        <v>84</v>
      </c>
      <c r="G58" s="47">
        <v>40</v>
      </c>
      <c r="H58" s="79">
        <f t="shared" si="16"/>
        <v>0.76</v>
      </c>
      <c r="I58" s="7">
        <f t="shared" si="17"/>
        <v>63.839999999999996</v>
      </c>
      <c r="J58" s="8">
        <f t="shared" si="18"/>
        <v>1.5959999999999999</v>
      </c>
      <c r="L58" s="17"/>
    </row>
    <row r="59" spans="1:18" ht="15.75" customHeight="1" x14ac:dyDescent="0.25">
      <c r="A59" s="181"/>
      <c r="B59" s="60">
        <f t="shared" si="19"/>
        <v>2</v>
      </c>
      <c r="C59" s="194"/>
      <c r="D59" s="36" t="s">
        <v>11</v>
      </c>
      <c r="E59" s="44">
        <v>1.7999999999999999E-2</v>
      </c>
      <c r="F59" s="58">
        <f t="shared" si="20"/>
        <v>84</v>
      </c>
      <c r="G59" s="47">
        <v>27</v>
      </c>
      <c r="H59" s="79">
        <f t="shared" si="16"/>
        <v>0.48599999999999999</v>
      </c>
      <c r="I59" s="7">
        <f t="shared" si="17"/>
        <v>40.823999999999991</v>
      </c>
      <c r="J59" s="8">
        <f t="shared" si="18"/>
        <v>1.5119999999999998</v>
      </c>
    </row>
    <row r="60" spans="1:18" ht="15.75" customHeight="1" x14ac:dyDescent="0.25">
      <c r="A60" s="181"/>
      <c r="B60" s="60">
        <f t="shared" si="19"/>
        <v>2</v>
      </c>
      <c r="C60" s="192" t="s">
        <v>28</v>
      </c>
      <c r="D60" s="36" t="s">
        <v>81</v>
      </c>
      <c r="E60" s="6">
        <f>H60/G60</f>
        <v>7.7373999999999998E-2</v>
      </c>
      <c r="F60" s="58">
        <f t="shared" si="20"/>
        <v>84</v>
      </c>
      <c r="G60" s="49">
        <v>400</v>
      </c>
      <c r="H60" s="5">
        <f>61-H54-H55-H56-H57-H58-H59-H61-H62-H63-H64-H65-H66-H67-H68-H69-H70-H71</f>
        <v>30.949599999999997</v>
      </c>
      <c r="I60" s="7">
        <f t="shared" si="17"/>
        <v>2599.7664</v>
      </c>
      <c r="J60" s="8">
        <f t="shared" si="18"/>
        <v>6.4994160000000001</v>
      </c>
    </row>
    <row r="61" spans="1:18" ht="15.75" customHeight="1" x14ac:dyDescent="0.25">
      <c r="A61" s="181"/>
      <c r="B61" s="60">
        <f t="shared" si="19"/>
        <v>2</v>
      </c>
      <c r="C61" s="193"/>
      <c r="D61" s="36" t="s">
        <v>57</v>
      </c>
      <c r="E61" s="6">
        <v>0.03</v>
      </c>
      <c r="F61" s="58">
        <f t="shared" si="20"/>
        <v>84</v>
      </c>
      <c r="G61" s="49">
        <v>100</v>
      </c>
      <c r="H61" s="5">
        <f>G61*E61</f>
        <v>3</v>
      </c>
      <c r="I61" s="7">
        <f t="shared" si="17"/>
        <v>252</v>
      </c>
      <c r="J61" s="8">
        <f t="shared" si="18"/>
        <v>2.52</v>
      </c>
    </row>
    <row r="62" spans="1:18" ht="15.75" customHeight="1" x14ac:dyDescent="0.25">
      <c r="A62" s="181"/>
      <c r="B62" s="60">
        <f t="shared" si="19"/>
        <v>2</v>
      </c>
      <c r="C62" s="193"/>
      <c r="D62" s="36" t="s">
        <v>32</v>
      </c>
      <c r="E62" s="6">
        <v>1.2E-2</v>
      </c>
      <c r="F62" s="58">
        <f t="shared" si="20"/>
        <v>84</v>
      </c>
      <c r="G62" s="49">
        <v>170</v>
      </c>
      <c r="H62" s="5">
        <f>G62*E62</f>
        <v>2.04</v>
      </c>
      <c r="I62" s="7">
        <f t="shared" si="17"/>
        <v>171.36</v>
      </c>
      <c r="J62" s="8">
        <f t="shared" si="18"/>
        <v>1.008</v>
      </c>
    </row>
    <row r="63" spans="1:18" ht="15.75" customHeight="1" x14ac:dyDescent="0.25">
      <c r="A63" s="181"/>
      <c r="B63" s="60">
        <f t="shared" si="19"/>
        <v>2</v>
      </c>
      <c r="C63" s="193"/>
      <c r="D63" s="36" t="s">
        <v>24</v>
      </c>
      <c r="E63" s="6">
        <v>2E-3</v>
      </c>
      <c r="F63" s="58">
        <f t="shared" si="20"/>
        <v>84</v>
      </c>
      <c r="G63" s="47">
        <v>230</v>
      </c>
      <c r="H63" s="5">
        <f>G63*E63</f>
        <v>0.46</v>
      </c>
      <c r="I63" s="7">
        <f t="shared" si="17"/>
        <v>38.64</v>
      </c>
      <c r="J63" s="8">
        <f t="shared" si="18"/>
        <v>0.16800000000000001</v>
      </c>
    </row>
    <row r="64" spans="1:18" ht="15.75" customHeight="1" x14ac:dyDescent="0.25">
      <c r="A64" s="181"/>
      <c r="B64" s="60">
        <f t="shared" si="19"/>
        <v>2</v>
      </c>
      <c r="C64" s="194"/>
      <c r="D64" s="36" t="s">
        <v>79</v>
      </c>
      <c r="E64" s="6">
        <v>0.2</v>
      </c>
      <c r="F64" s="58">
        <f t="shared" si="20"/>
        <v>84</v>
      </c>
      <c r="G64" s="47"/>
      <c r="H64" s="5"/>
      <c r="I64" s="7"/>
      <c r="J64" s="8">
        <f t="shared" si="18"/>
        <v>16.8</v>
      </c>
    </row>
    <row r="65" spans="1:18" ht="15.75" customHeight="1" x14ac:dyDescent="0.25">
      <c r="A65" s="181"/>
      <c r="B65" s="60">
        <f t="shared" si="19"/>
        <v>2</v>
      </c>
      <c r="C65" s="192" t="s">
        <v>82</v>
      </c>
      <c r="D65" s="36" t="s">
        <v>8</v>
      </c>
      <c r="E65" s="6">
        <v>0.2</v>
      </c>
      <c r="F65" s="58">
        <f t="shared" si="20"/>
        <v>84</v>
      </c>
      <c r="G65" s="47">
        <v>45</v>
      </c>
      <c r="H65" s="5">
        <f>G65*E65</f>
        <v>9</v>
      </c>
      <c r="I65" s="7">
        <f>J65*G65</f>
        <v>756</v>
      </c>
      <c r="J65" s="8">
        <f t="shared" si="18"/>
        <v>16.8</v>
      </c>
    </row>
    <row r="66" spans="1:18" ht="15.75" customHeight="1" x14ac:dyDescent="0.25">
      <c r="A66" s="181"/>
      <c r="B66" s="60">
        <f t="shared" si="19"/>
        <v>2</v>
      </c>
      <c r="C66" s="194"/>
      <c r="D66" s="36" t="s">
        <v>27</v>
      </c>
      <c r="E66" s="6">
        <v>5.0000000000000001E-3</v>
      </c>
      <c r="F66" s="58">
        <f t="shared" si="20"/>
        <v>84</v>
      </c>
      <c r="G66" s="47">
        <v>665</v>
      </c>
      <c r="H66" s="5">
        <f>G66*E66</f>
        <v>3.3250000000000002</v>
      </c>
      <c r="I66" s="7">
        <f>J66*G66</f>
        <v>279.3</v>
      </c>
      <c r="J66" s="8">
        <f t="shared" si="18"/>
        <v>0.42</v>
      </c>
    </row>
    <row r="67" spans="1:18" ht="15.75" customHeight="1" x14ac:dyDescent="0.25">
      <c r="A67" s="181"/>
      <c r="B67" s="60">
        <f t="shared" si="19"/>
        <v>2</v>
      </c>
      <c r="C67" s="183" t="s">
        <v>99</v>
      </c>
      <c r="D67" s="36" t="s">
        <v>14</v>
      </c>
      <c r="E67" s="6">
        <v>4.5999999999999999E-2</v>
      </c>
      <c r="F67" s="58">
        <f t="shared" si="20"/>
        <v>84</v>
      </c>
      <c r="G67" s="49">
        <v>80</v>
      </c>
      <c r="H67" s="5">
        <f>G67*E67</f>
        <v>3.6799999999999997</v>
      </c>
      <c r="I67" s="7">
        <f>J67*G67</f>
        <v>309.12</v>
      </c>
      <c r="J67" s="8">
        <f t="shared" si="18"/>
        <v>3.8639999999999999</v>
      </c>
    </row>
    <row r="68" spans="1:18" ht="15.75" customHeight="1" x14ac:dyDescent="0.25">
      <c r="A68" s="181"/>
      <c r="B68" s="60">
        <f t="shared" si="19"/>
        <v>2</v>
      </c>
      <c r="C68" s="184"/>
      <c r="D68" s="36" t="s">
        <v>12</v>
      </c>
      <c r="E68" s="6">
        <v>2.4E-2</v>
      </c>
      <c r="F68" s="58">
        <f t="shared" si="20"/>
        <v>84</v>
      </c>
      <c r="G68" s="47">
        <v>50</v>
      </c>
      <c r="H68" s="5">
        <f>G68*E68</f>
        <v>1.2</v>
      </c>
      <c r="I68" s="7">
        <f>J68*G68</f>
        <v>100.8</v>
      </c>
      <c r="J68" s="8">
        <f t="shared" si="18"/>
        <v>2.016</v>
      </c>
      <c r="L68"/>
      <c r="M68"/>
      <c r="N68"/>
      <c r="O68"/>
      <c r="P68"/>
      <c r="Q68"/>
      <c r="R68"/>
    </row>
    <row r="69" spans="1:18" ht="15.75" customHeight="1" x14ac:dyDescent="0.25">
      <c r="A69" s="181"/>
      <c r="B69" s="60">
        <f t="shared" si="19"/>
        <v>2</v>
      </c>
      <c r="C69" s="184"/>
      <c r="D69" s="36" t="s">
        <v>13</v>
      </c>
      <c r="E69" s="40">
        <v>2.0000000000000001E-4</v>
      </c>
      <c r="F69" s="58">
        <f t="shared" si="20"/>
        <v>84</v>
      </c>
      <c r="G69" s="47">
        <v>267</v>
      </c>
      <c r="H69" s="5">
        <f>G69*E69</f>
        <v>5.3400000000000003E-2</v>
      </c>
      <c r="I69" s="7">
        <f>J69*G69</f>
        <v>4.4856000000000007</v>
      </c>
      <c r="J69" s="8">
        <f t="shared" si="18"/>
        <v>1.6800000000000002E-2</v>
      </c>
      <c r="L69"/>
      <c r="M69"/>
      <c r="N69"/>
      <c r="O69"/>
      <c r="P69"/>
      <c r="Q69"/>
      <c r="R69"/>
    </row>
    <row r="70" spans="1:18" ht="15.75" customHeight="1" x14ac:dyDescent="0.25">
      <c r="A70" s="181"/>
      <c r="B70" s="60">
        <f t="shared" si="19"/>
        <v>2</v>
      </c>
      <c r="C70" s="185"/>
      <c r="D70" s="36" t="s">
        <v>79</v>
      </c>
      <c r="E70" s="6">
        <v>0.17199999999999999</v>
      </c>
      <c r="F70" s="58">
        <f t="shared" si="20"/>
        <v>84</v>
      </c>
      <c r="G70" s="47"/>
      <c r="H70" s="5"/>
      <c r="I70" s="7"/>
      <c r="J70" s="8">
        <f t="shared" si="18"/>
        <v>14.447999999999999</v>
      </c>
      <c r="L70"/>
      <c r="M70"/>
      <c r="N70"/>
      <c r="O70"/>
      <c r="P70"/>
      <c r="Q70"/>
      <c r="R70"/>
    </row>
    <row r="71" spans="1:18" ht="15.75" customHeight="1" x14ac:dyDescent="0.25">
      <c r="A71" s="191"/>
      <c r="B71" s="60">
        <f t="shared" si="19"/>
        <v>2</v>
      </c>
      <c r="C71" s="3" t="s">
        <v>38</v>
      </c>
      <c r="D71" s="41" t="s">
        <v>38</v>
      </c>
      <c r="E71" s="6">
        <v>0.04</v>
      </c>
      <c r="F71" s="58">
        <f t="shared" si="20"/>
        <v>84</v>
      </c>
      <c r="G71" s="47">
        <v>40</v>
      </c>
      <c r="H71" s="5">
        <f>G71*E71</f>
        <v>1.6</v>
      </c>
      <c r="I71" s="7">
        <f>J71*G71</f>
        <v>134.4</v>
      </c>
      <c r="J71" s="8">
        <f t="shared" si="18"/>
        <v>3.36</v>
      </c>
      <c r="L71"/>
      <c r="M71"/>
      <c r="N71"/>
      <c r="O71"/>
      <c r="P71"/>
      <c r="Q71"/>
      <c r="R71"/>
    </row>
    <row r="72" spans="1:18" ht="15.75" customHeight="1" x14ac:dyDescent="0.25">
      <c r="A72" s="174" t="s">
        <v>41</v>
      </c>
      <c r="B72" s="174"/>
      <c r="C72" s="174"/>
      <c r="D72" s="174"/>
      <c r="E72" s="45"/>
      <c r="F72" s="74"/>
      <c r="G72" s="74"/>
      <c r="H72" s="2">
        <f>SUM(H54:H71)</f>
        <v>61.000000000000007</v>
      </c>
      <c r="I72" s="2">
        <f>SUM(I54:I71)</f>
        <v>5124</v>
      </c>
      <c r="J72" s="45">
        <f>SUM(J54:J71)</f>
        <v>78.756215999999995</v>
      </c>
      <c r="L72"/>
      <c r="M72"/>
      <c r="N72"/>
      <c r="O72"/>
      <c r="P72"/>
      <c r="Q72"/>
      <c r="R72"/>
    </row>
    <row r="73" spans="1:18" ht="15.75" customHeight="1" x14ac:dyDescent="0.25">
      <c r="A73" s="209" t="s">
        <v>55</v>
      </c>
      <c r="B73" s="46">
        <v>1</v>
      </c>
      <c r="C73" s="195" t="s">
        <v>100</v>
      </c>
      <c r="D73" s="37" t="s">
        <v>9</v>
      </c>
      <c r="E73" s="6">
        <v>9.4E-2</v>
      </c>
      <c r="F73" s="48">
        <f>B73*42</f>
        <v>42</v>
      </c>
      <c r="G73" s="49">
        <v>40</v>
      </c>
      <c r="H73" s="79">
        <f t="shared" ref="H73:H81" si="21">E73*G73</f>
        <v>3.76</v>
      </c>
      <c r="I73" s="7">
        <f t="shared" ref="I73:I81" si="22">J73*G73</f>
        <v>157.91999999999999</v>
      </c>
      <c r="J73" s="6">
        <f>F73*E73</f>
        <v>3.948</v>
      </c>
      <c r="L73"/>
      <c r="M73"/>
      <c r="N73"/>
      <c r="O73"/>
      <c r="P73"/>
      <c r="Q73"/>
      <c r="R73"/>
    </row>
    <row r="74" spans="1:18" ht="15.75" customHeight="1" x14ac:dyDescent="0.25">
      <c r="A74" s="209"/>
      <c r="B74" s="57">
        <f>B73</f>
        <v>1</v>
      </c>
      <c r="C74" s="195"/>
      <c r="D74" s="37" t="s">
        <v>29</v>
      </c>
      <c r="E74" s="6">
        <v>2.9000000000000001E-2</v>
      </c>
      <c r="F74" s="59">
        <f>F73</f>
        <v>42</v>
      </c>
      <c r="G74" s="49">
        <v>80</v>
      </c>
      <c r="H74" s="79">
        <f t="shared" si="21"/>
        <v>2.3200000000000003</v>
      </c>
      <c r="I74" s="7">
        <f t="shared" si="22"/>
        <v>97.44</v>
      </c>
      <c r="J74" s="6">
        <f t="shared" ref="J74:J89" si="23">F74*E74</f>
        <v>1.218</v>
      </c>
      <c r="L74"/>
      <c r="M74"/>
      <c r="N74"/>
      <c r="O74"/>
      <c r="P74"/>
      <c r="Q74"/>
      <c r="R74"/>
    </row>
    <row r="75" spans="1:18" ht="15.75" customHeight="1" x14ac:dyDescent="0.25">
      <c r="A75" s="209"/>
      <c r="B75" s="57">
        <f t="shared" ref="B75:B89" si="24">B74</f>
        <v>1</v>
      </c>
      <c r="C75" s="195"/>
      <c r="D75" s="37" t="s">
        <v>15</v>
      </c>
      <c r="E75" s="6">
        <v>0.01</v>
      </c>
      <c r="F75" s="59">
        <f t="shared" ref="F75:F89" si="25">F74</f>
        <v>42</v>
      </c>
      <c r="G75" s="49">
        <v>140</v>
      </c>
      <c r="H75" s="79">
        <f t="shared" si="21"/>
        <v>1.4000000000000001</v>
      </c>
      <c r="I75" s="7">
        <f t="shared" si="22"/>
        <v>58.8</v>
      </c>
      <c r="J75" s="6">
        <f t="shared" si="23"/>
        <v>0.42</v>
      </c>
      <c r="L75" s="17"/>
    </row>
    <row r="76" spans="1:18" ht="15.75" customHeight="1" x14ac:dyDescent="0.25">
      <c r="A76" s="209"/>
      <c r="B76" s="57">
        <f t="shared" si="24"/>
        <v>1</v>
      </c>
      <c r="C76" s="195"/>
      <c r="D76" s="37" t="s">
        <v>12</v>
      </c>
      <c r="E76" s="6">
        <v>1E-3</v>
      </c>
      <c r="F76" s="59">
        <f t="shared" si="25"/>
        <v>42</v>
      </c>
      <c r="G76" s="48">
        <v>50</v>
      </c>
      <c r="H76" s="79">
        <f t="shared" si="21"/>
        <v>0.05</v>
      </c>
      <c r="I76" s="7">
        <f t="shared" si="22"/>
        <v>2.1</v>
      </c>
      <c r="J76" s="6">
        <f t="shared" si="23"/>
        <v>4.2000000000000003E-2</v>
      </c>
      <c r="L76" s="17"/>
    </row>
    <row r="77" spans="1:18" ht="15.75" customHeight="1" x14ac:dyDescent="0.25">
      <c r="A77" s="209"/>
      <c r="B77" s="57">
        <f t="shared" si="24"/>
        <v>1</v>
      </c>
      <c r="C77" s="210" t="s">
        <v>58</v>
      </c>
      <c r="D77" s="37" t="s">
        <v>8</v>
      </c>
      <c r="E77" s="6">
        <v>0.1</v>
      </c>
      <c r="F77" s="59">
        <f t="shared" si="25"/>
        <v>42</v>
      </c>
      <c r="G77" s="47">
        <v>45</v>
      </c>
      <c r="H77" s="79">
        <f t="shared" si="21"/>
        <v>4.5</v>
      </c>
      <c r="I77" s="7">
        <f t="shared" si="22"/>
        <v>189</v>
      </c>
      <c r="J77" s="6">
        <f t="shared" si="23"/>
        <v>4.2</v>
      </c>
      <c r="L77" s="17"/>
    </row>
    <row r="78" spans="1:18" ht="15.75" customHeight="1" x14ac:dyDescent="0.25">
      <c r="A78" s="209"/>
      <c r="B78" s="57">
        <f t="shared" si="24"/>
        <v>1</v>
      </c>
      <c r="C78" s="211"/>
      <c r="D78" s="37" t="s">
        <v>56</v>
      </c>
      <c r="E78" s="6">
        <v>0.01</v>
      </c>
      <c r="F78" s="59">
        <f t="shared" si="25"/>
        <v>42</v>
      </c>
      <c r="G78" s="48">
        <v>50</v>
      </c>
      <c r="H78" s="79">
        <f t="shared" si="21"/>
        <v>0.5</v>
      </c>
      <c r="I78" s="7">
        <f t="shared" si="22"/>
        <v>21</v>
      </c>
      <c r="J78" s="6">
        <f t="shared" si="23"/>
        <v>0.42</v>
      </c>
      <c r="L78" s="17"/>
    </row>
    <row r="79" spans="1:18" ht="15.75" customHeight="1" x14ac:dyDescent="0.25">
      <c r="A79" s="209"/>
      <c r="B79" s="57">
        <f t="shared" si="24"/>
        <v>1</v>
      </c>
      <c r="C79" s="211"/>
      <c r="D79" s="37" t="s">
        <v>9</v>
      </c>
      <c r="E79" s="6">
        <v>1.2999999999999999E-2</v>
      </c>
      <c r="F79" s="59">
        <f t="shared" si="25"/>
        <v>42</v>
      </c>
      <c r="G79" s="48">
        <v>40</v>
      </c>
      <c r="H79" s="79">
        <f t="shared" si="21"/>
        <v>0.52</v>
      </c>
      <c r="I79" s="7">
        <f t="shared" si="22"/>
        <v>21.839999999999996</v>
      </c>
      <c r="J79" s="6">
        <f t="shared" si="23"/>
        <v>0.54599999999999993</v>
      </c>
      <c r="L79" s="17"/>
    </row>
    <row r="80" spans="1:18" ht="15.75" customHeight="1" x14ac:dyDescent="0.25">
      <c r="A80" s="209"/>
      <c r="B80" s="57">
        <f t="shared" si="24"/>
        <v>1</v>
      </c>
      <c r="C80" s="211"/>
      <c r="D80" s="37" t="s">
        <v>11</v>
      </c>
      <c r="E80" s="6">
        <v>1.2E-2</v>
      </c>
      <c r="F80" s="59">
        <f t="shared" si="25"/>
        <v>42</v>
      </c>
      <c r="G80" s="48">
        <v>27</v>
      </c>
      <c r="H80" s="79">
        <f t="shared" si="21"/>
        <v>0.32400000000000001</v>
      </c>
      <c r="I80" s="7">
        <f t="shared" si="22"/>
        <v>13.608000000000001</v>
      </c>
      <c r="J80" s="6">
        <f t="shared" si="23"/>
        <v>0.504</v>
      </c>
      <c r="L80" s="17"/>
    </row>
    <row r="81" spans="1:45" ht="15.75" customHeight="1" x14ac:dyDescent="0.25">
      <c r="A81" s="209"/>
      <c r="B81" s="57">
        <f t="shared" si="24"/>
        <v>1</v>
      </c>
      <c r="C81" s="211"/>
      <c r="D81" s="37" t="s">
        <v>7</v>
      </c>
      <c r="E81" s="6">
        <v>3.0000000000000001E-3</v>
      </c>
      <c r="F81" s="59">
        <f t="shared" si="25"/>
        <v>42</v>
      </c>
      <c r="G81" s="48">
        <v>118</v>
      </c>
      <c r="H81" s="79">
        <f t="shared" si="21"/>
        <v>0.35399999999999998</v>
      </c>
      <c r="I81" s="7">
        <f t="shared" si="22"/>
        <v>14.868</v>
      </c>
      <c r="J81" s="6">
        <f t="shared" si="23"/>
        <v>0.126</v>
      </c>
      <c r="L81" s="17"/>
    </row>
    <row r="82" spans="1:45" ht="15.75" customHeight="1" x14ac:dyDescent="0.25">
      <c r="A82" s="209"/>
      <c r="B82" s="57">
        <f t="shared" si="24"/>
        <v>1</v>
      </c>
      <c r="C82" s="212"/>
      <c r="D82" s="37" t="s">
        <v>79</v>
      </c>
      <c r="E82" s="6">
        <v>0.188</v>
      </c>
      <c r="F82" s="59">
        <f t="shared" si="25"/>
        <v>42</v>
      </c>
      <c r="G82" s="48"/>
      <c r="H82" s="79"/>
      <c r="I82" s="7"/>
      <c r="J82" s="6">
        <f t="shared" si="23"/>
        <v>7.8959999999999999</v>
      </c>
      <c r="L82" s="17"/>
    </row>
    <row r="83" spans="1:45" ht="15.75" customHeight="1" x14ac:dyDescent="0.25">
      <c r="A83" s="209"/>
      <c r="B83" s="57">
        <f t="shared" si="24"/>
        <v>1</v>
      </c>
      <c r="C83" s="186" t="s">
        <v>83</v>
      </c>
      <c r="D83" s="36" t="s">
        <v>61</v>
      </c>
      <c r="E83" s="6">
        <f>H83/G83</f>
        <v>8.6524324324324345E-2</v>
      </c>
      <c r="F83" s="59">
        <f t="shared" si="25"/>
        <v>42</v>
      </c>
      <c r="G83" s="47">
        <v>185</v>
      </c>
      <c r="H83" s="79">
        <f>61-H73-H74-H75-H76-H77-H78-H79-H80-H81-H84-H85-H86-H87-H88-H89</f>
        <v>16.007000000000005</v>
      </c>
      <c r="I83" s="7">
        <f t="shared" ref="I83:I89" si="26">J83*G83</f>
        <v>672.2940000000001</v>
      </c>
      <c r="J83" s="6">
        <f t="shared" si="23"/>
        <v>3.6340216216216223</v>
      </c>
      <c r="L83" s="17"/>
    </row>
    <row r="84" spans="1:45" ht="15.75" customHeight="1" x14ac:dyDescent="0.25">
      <c r="A84" s="209"/>
      <c r="B84" s="57">
        <f t="shared" si="24"/>
        <v>1</v>
      </c>
      <c r="C84" s="188"/>
      <c r="D84" s="36" t="s">
        <v>11</v>
      </c>
      <c r="E84" s="6">
        <v>2.5000000000000001E-2</v>
      </c>
      <c r="F84" s="59">
        <f t="shared" si="25"/>
        <v>42</v>
      </c>
      <c r="G84" s="47">
        <v>27</v>
      </c>
      <c r="H84" s="79">
        <f t="shared" ref="H84:H89" si="27">E84*G84</f>
        <v>0.67500000000000004</v>
      </c>
      <c r="I84" s="7">
        <f t="shared" si="26"/>
        <v>28.35</v>
      </c>
      <c r="J84" s="6">
        <f>F84*E84</f>
        <v>1.05</v>
      </c>
      <c r="L84" s="17"/>
    </row>
    <row r="85" spans="1:45" ht="15.75" customHeight="1" x14ac:dyDescent="0.25">
      <c r="A85" s="209"/>
      <c r="B85" s="57">
        <f t="shared" si="24"/>
        <v>1</v>
      </c>
      <c r="C85" s="204" t="s">
        <v>91</v>
      </c>
      <c r="D85" s="36" t="s">
        <v>87</v>
      </c>
      <c r="E85" s="44">
        <v>0.06</v>
      </c>
      <c r="F85" s="59">
        <f t="shared" si="25"/>
        <v>42</v>
      </c>
      <c r="G85" s="47">
        <v>50</v>
      </c>
      <c r="H85" s="79">
        <f t="shared" si="27"/>
        <v>3</v>
      </c>
      <c r="I85" s="79">
        <f t="shared" si="26"/>
        <v>126</v>
      </c>
      <c r="J85" s="79">
        <f>F85*E85</f>
        <v>2.52</v>
      </c>
      <c r="L85" s="17"/>
    </row>
    <row r="86" spans="1:45" ht="15.75" customHeight="1" x14ac:dyDescent="0.25">
      <c r="A86" s="209"/>
      <c r="B86" s="57">
        <f t="shared" si="24"/>
        <v>1</v>
      </c>
      <c r="C86" s="204"/>
      <c r="D86" s="37" t="s">
        <v>27</v>
      </c>
      <c r="E86" s="6">
        <v>6.0000000000000001E-3</v>
      </c>
      <c r="F86" s="59">
        <f t="shared" si="25"/>
        <v>42</v>
      </c>
      <c r="G86" s="48">
        <v>665</v>
      </c>
      <c r="H86" s="79">
        <f t="shared" si="27"/>
        <v>3.99</v>
      </c>
      <c r="I86" s="7">
        <f t="shared" si="26"/>
        <v>167.58</v>
      </c>
      <c r="J86" s="6">
        <f t="shared" si="23"/>
        <v>0.252</v>
      </c>
      <c r="L86" s="17"/>
    </row>
    <row r="87" spans="1:45" ht="15.75" customHeight="1" x14ac:dyDescent="0.25">
      <c r="A87" s="209"/>
      <c r="B87" s="57">
        <f t="shared" si="24"/>
        <v>1</v>
      </c>
      <c r="C87" s="77" t="s">
        <v>65</v>
      </c>
      <c r="D87" s="38" t="s">
        <v>107</v>
      </c>
      <c r="E87" s="44">
        <v>0.2</v>
      </c>
      <c r="F87" s="59">
        <f t="shared" si="25"/>
        <v>42</v>
      </c>
      <c r="G87" s="47">
        <v>60</v>
      </c>
      <c r="H87" s="79">
        <f t="shared" si="27"/>
        <v>12</v>
      </c>
      <c r="I87" s="7">
        <f t="shared" si="26"/>
        <v>504</v>
      </c>
      <c r="J87" s="8">
        <f t="shared" si="23"/>
        <v>8.4</v>
      </c>
      <c r="L87" s="17"/>
      <c r="M87"/>
      <c r="N87"/>
      <c r="O87"/>
      <c r="P87"/>
      <c r="Q87"/>
      <c r="R87"/>
    </row>
    <row r="88" spans="1:45" ht="15.75" customHeight="1" x14ac:dyDescent="0.25">
      <c r="A88" s="209"/>
      <c r="B88" s="57">
        <f t="shared" si="24"/>
        <v>1</v>
      </c>
      <c r="C88" s="76" t="s">
        <v>38</v>
      </c>
      <c r="D88" s="37" t="s">
        <v>38</v>
      </c>
      <c r="E88" s="6">
        <v>0.04</v>
      </c>
      <c r="F88" s="59">
        <f t="shared" si="25"/>
        <v>42</v>
      </c>
      <c r="G88" s="48">
        <v>40</v>
      </c>
      <c r="H88" s="79">
        <f t="shared" si="27"/>
        <v>1.6</v>
      </c>
      <c r="I88" s="7">
        <f t="shared" si="26"/>
        <v>67.2</v>
      </c>
      <c r="J88" s="6">
        <f t="shared" si="23"/>
        <v>1.68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4"/>
        <v>1</v>
      </c>
      <c r="C89" s="9" t="s">
        <v>70</v>
      </c>
      <c r="D89" s="36" t="s">
        <v>70</v>
      </c>
      <c r="E89" s="8">
        <v>0.1</v>
      </c>
      <c r="F89" s="59">
        <f t="shared" si="25"/>
        <v>42</v>
      </c>
      <c r="G89" s="48">
        <v>100</v>
      </c>
      <c r="H89" s="79">
        <f t="shared" si="27"/>
        <v>10</v>
      </c>
      <c r="I89" s="7">
        <f t="shared" si="26"/>
        <v>420</v>
      </c>
      <c r="J89" s="6">
        <f t="shared" si="23"/>
        <v>4.2</v>
      </c>
      <c r="L89"/>
      <c r="M89"/>
      <c r="N89"/>
      <c r="O89"/>
      <c r="P89"/>
      <c r="Q89"/>
      <c r="R89"/>
    </row>
    <row r="90" spans="1:45" ht="15.75" customHeight="1" x14ac:dyDescent="0.25">
      <c r="A90" s="174" t="s">
        <v>41</v>
      </c>
      <c r="B90" s="174"/>
      <c r="C90" s="174"/>
      <c r="D90" s="174"/>
      <c r="E90" s="45"/>
      <c r="F90" s="74"/>
      <c r="G90" s="74"/>
      <c r="H90" s="2">
        <f>SUM(H73:H89)</f>
        <v>61.000000000000014</v>
      </c>
      <c r="I90" s="2">
        <f>SUM(I73:I89)</f>
        <v>2562</v>
      </c>
      <c r="J90" s="45">
        <f>SUM(J73:J89)</f>
        <v>41.056021621621625</v>
      </c>
      <c r="L90"/>
      <c r="M90"/>
      <c r="N90"/>
      <c r="O90"/>
      <c r="P90"/>
      <c r="Q90"/>
      <c r="R90"/>
    </row>
    <row r="91" spans="1:45" ht="15.75" customHeight="1" x14ac:dyDescent="0.25">
      <c r="A91"/>
      <c r="B91"/>
      <c r="C91"/>
      <c r="D91"/>
      <c r="E91" s="27"/>
      <c r="F91"/>
      <c r="G91"/>
      <c r="H91"/>
      <c r="I91"/>
      <c r="J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</row>
    <row r="92" spans="1:45" customFormat="1" ht="15.75" customHeight="1" x14ac:dyDescent="0.25">
      <c r="E92" s="27"/>
    </row>
    <row r="93" spans="1:45" customFormat="1" ht="15.75" customHeight="1" x14ac:dyDescent="0.25">
      <c r="E93" s="27"/>
    </row>
    <row r="94" spans="1:45" customFormat="1" ht="15.75" customHeight="1" x14ac:dyDescent="0.25">
      <c r="E94" s="27"/>
    </row>
    <row r="95" spans="1:45" customFormat="1" ht="15.75" customHeight="1" x14ac:dyDescent="0.25">
      <c r="E95" s="27"/>
    </row>
    <row r="96" spans="1:45" customFormat="1" ht="15.75" customHeight="1" x14ac:dyDescent="0.25">
      <c r="E96" s="27"/>
    </row>
    <row r="97" spans="1:45" customFormat="1" ht="15.75" customHeight="1" x14ac:dyDescent="0.25">
      <c r="E97" s="27"/>
    </row>
    <row r="98" spans="1:45" customFormat="1" ht="15.75" customHeight="1" x14ac:dyDescent="0.25">
      <c r="E98" s="27"/>
    </row>
    <row r="99" spans="1:45" customFormat="1" ht="15.75" customHeight="1" x14ac:dyDescent="0.25">
      <c r="E99" s="27"/>
    </row>
    <row r="100" spans="1:45" customFormat="1" ht="15.75" customHeight="1" x14ac:dyDescent="0.25">
      <c r="E100" s="27"/>
    </row>
    <row r="101" spans="1:45" customFormat="1" ht="15.75" customHeight="1" x14ac:dyDescent="0.25">
      <c r="E101" s="27"/>
    </row>
    <row r="102" spans="1:45" customFormat="1" ht="15.75" customHeight="1" x14ac:dyDescent="0.25">
      <c r="E102" s="27"/>
    </row>
    <row r="103" spans="1:45" customFormat="1" ht="15.75" customHeight="1" x14ac:dyDescent="0.25">
      <c r="E103" s="27"/>
    </row>
    <row r="104" spans="1:45" customFormat="1" ht="15.75" customHeight="1" x14ac:dyDescent="0.25">
      <c r="E104" s="27"/>
      <c r="L104" s="13"/>
      <c r="M104" s="13"/>
      <c r="N104" s="13"/>
      <c r="O104" s="13"/>
      <c r="P104" s="13"/>
      <c r="Q104" s="22"/>
      <c r="R104" s="13"/>
    </row>
    <row r="105" spans="1:45" customFormat="1" ht="33.75" customHeight="1" x14ac:dyDescent="0.25">
      <c r="A105" s="189" t="s">
        <v>47</v>
      </c>
      <c r="B105" s="190"/>
      <c r="C105" s="10" t="s">
        <v>53</v>
      </c>
      <c r="D105" s="10" t="s">
        <v>60</v>
      </c>
      <c r="E105" s="11" t="s">
        <v>49</v>
      </c>
      <c r="F105" s="10" t="s">
        <v>1</v>
      </c>
      <c r="G105" s="10" t="s">
        <v>46</v>
      </c>
      <c r="H105" s="10" t="s">
        <v>50</v>
      </c>
      <c r="I105" s="10" t="s">
        <v>51</v>
      </c>
      <c r="J105" s="11" t="s">
        <v>2</v>
      </c>
      <c r="L105" s="13"/>
      <c r="M105" s="13"/>
      <c r="N105" s="13"/>
      <c r="O105" s="13"/>
      <c r="P105" s="13"/>
      <c r="Q105" s="22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ht="27.75" customHeight="1" x14ac:dyDescent="0.25">
      <c r="A106" s="201" t="s">
        <v>62</v>
      </c>
      <c r="B106" s="52">
        <v>2</v>
      </c>
      <c r="C106" s="182" t="s">
        <v>30</v>
      </c>
      <c r="D106" s="36" t="s">
        <v>75</v>
      </c>
      <c r="E106" s="6">
        <v>8.5000000000000006E-2</v>
      </c>
      <c r="F106" s="47">
        <f>B106*42</f>
        <v>84</v>
      </c>
      <c r="G106" s="47">
        <v>185</v>
      </c>
      <c r="H106" s="5">
        <f>G106*E106</f>
        <v>15.725000000000001</v>
      </c>
      <c r="I106" s="7">
        <f t="shared" ref="I106:I115" si="28">J106*G106</f>
        <v>1320.9</v>
      </c>
      <c r="J106" s="8">
        <f>F106*E106</f>
        <v>7.1400000000000006</v>
      </c>
    </row>
    <row r="107" spans="1:45" ht="15" customHeight="1" x14ac:dyDescent="0.25">
      <c r="A107" s="201"/>
      <c r="B107" s="60">
        <f>B106</f>
        <v>2</v>
      </c>
      <c r="C107" s="182"/>
      <c r="D107" s="36" t="s">
        <v>11</v>
      </c>
      <c r="E107" s="6">
        <v>2.9000000000000001E-2</v>
      </c>
      <c r="F107" s="58">
        <f>F106</f>
        <v>84</v>
      </c>
      <c r="G107" s="47">
        <v>27</v>
      </c>
      <c r="H107" s="5">
        <f>G107*E107</f>
        <v>0.78300000000000003</v>
      </c>
      <c r="I107" s="7">
        <f t="shared" si="28"/>
        <v>65.771999999999991</v>
      </c>
      <c r="J107" s="8">
        <f t="shared" ref="J107:J126" si="29">F107*E107</f>
        <v>2.4359999999999999</v>
      </c>
    </row>
    <row r="108" spans="1:45" ht="15.75" customHeight="1" x14ac:dyDescent="0.25">
      <c r="A108" s="201"/>
      <c r="B108" s="60">
        <f t="shared" ref="B108:B126" si="30">B107</f>
        <v>2</v>
      </c>
      <c r="C108" s="182"/>
      <c r="D108" s="37" t="s">
        <v>7</v>
      </c>
      <c r="E108" s="6">
        <v>6.0000000000000001E-3</v>
      </c>
      <c r="F108" s="58">
        <f t="shared" ref="F108:F126" si="31">F107</f>
        <v>84</v>
      </c>
      <c r="G108" s="47">
        <v>118</v>
      </c>
      <c r="H108" s="5">
        <f>G108*E108</f>
        <v>0.70799999999999996</v>
      </c>
      <c r="I108" s="7">
        <f t="shared" si="28"/>
        <v>59.472000000000001</v>
      </c>
      <c r="J108" s="8">
        <f t="shared" si="29"/>
        <v>0.504</v>
      </c>
    </row>
    <row r="109" spans="1:45" ht="15.75" customHeight="1" x14ac:dyDescent="0.25">
      <c r="A109" s="201"/>
      <c r="B109" s="60">
        <f t="shared" si="30"/>
        <v>2</v>
      </c>
      <c r="C109" s="183" t="s">
        <v>31</v>
      </c>
      <c r="D109" s="36" t="s">
        <v>81</v>
      </c>
      <c r="E109" s="6">
        <f>H109/G109</f>
        <v>1.0404E-2</v>
      </c>
      <c r="F109" s="58">
        <f t="shared" si="31"/>
        <v>84</v>
      </c>
      <c r="G109" s="47">
        <v>400</v>
      </c>
      <c r="H109" s="5">
        <f>61-H106-H107-H108-H110-H111-H112-H113-H114-H115-H116-H117-H118-H119-H120-H121-H122-H123-H124-H125-H126</f>
        <v>4.1616</v>
      </c>
      <c r="I109" s="7">
        <f t="shared" si="28"/>
        <v>349.57440000000003</v>
      </c>
      <c r="J109" s="8">
        <f t="shared" si="29"/>
        <v>0.87393600000000005</v>
      </c>
    </row>
    <row r="110" spans="1:45" ht="15.75" customHeight="1" x14ac:dyDescent="0.25">
      <c r="A110" s="201"/>
      <c r="B110" s="60">
        <f t="shared" si="30"/>
        <v>2</v>
      </c>
      <c r="C110" s="184"/>
      <c r="D110" s="36" t="s">
        <v>8</v>
      </c>
      <c r="E110" s="6">
        <v>0.107</v>
      </c>
      <c r="F110" s="58">
        <f t="shared" si="31"/>
        <v>84</v>
      </c>
      <c r="G110" s="47">
        <v>45</v>
      </c>
      <c r="H110" s="5">
        <f t="shared" ref="H110:H115" si="32">G110*E110</f>
        <v>4.8149999999999995</v>
      </c>
      <c r="I110" s="7">
        <f t="shared" si="28"/>
        <v>404.46</v>
      </c>
      <c r="J110" s="8">
        <f t="shared" si="29"/>
        <v>8.9879999999999995</v>
      </c>
    </row>
    <row r="111" spans="1:45" ht="15.75" customHeight="1" x14ac:dyDescent="0.25">
      <c r="A111" s="201"/>
      <c r="B111" s="60">
        <f t="shared" si="30"/>
        <v>2</v>
      </c>
      <c r="C111" s="184"/>
      <c r="D111" s="36" t="s">
        <v>87</v>
      </c>
      <c r="E111" s="6">
        <v>6.0000000000000001E-3</v>
      </c>
      <c r="F111" s="58">
        <f t="shared" si="31"/>
        <v>84</v>
      </c>
      <c r="G111" s="47">
        <v>50</v>
      </c>
      <c r="H111" s="5">
        <f t="shared" si="32"/>
        <v>0.3</v>
      </c>
      <c r="I111" s="7">
        <f t="shared" si="28"/>
        <v>25.2</v>
      </c>
      <c r="J111" s="8">
        <f t="shared" si="29"/>
        <v>0.504</v>
      </c>
    </row>
    <row r="112" spans="1:45" ht="15.75" customHeight="1" x14ac:dyDescent="0.25">
      <c r="A112" s="201"/>
      <c r="B112" s="60">
        <f t="shared" si="30"/>
        <v>2</v>
      </c>
      <c r="C112" s="184"/>
      <c r="D112" s="36" t="s">
        <v>9</v>
      </c>
      <c r="E112" s="6">
        <v>1.3000000000000001E-2</v>
      </c>
      <c r="F112" s="58">
        <f t="shared" si="31"/>
        <v>84</v>
      </c>
      <c r="G112" s="47">
        <v>40</v>
      </c>
      <c r="H112" s="5">
        <f t="shared" si="32"/>
        <v>0.52</v>
      </c>
      <c r="I112" s="7">
        <f t="shared" si="28"/>
        <v>43.680000000000007</v>
      </c>
      <c r="J112" s="8">
        <f t="shared" si="29"/>
        <v>1.0920000000000001</v>
      </c>
    </row>
    <row r="113" spans="1:10" ht="15.75" customHeight="1" x14ac:dyDescent="0.25">
      <c r="A113" s="201"/>
      <c r="B113" s="60">
        <f t="shared" si="30"/>
        <v>2</v>
      </c>
      <c r="C113" s="184"/>
      <c r="D113" s="37" t="s">
        <v>11</v>
      </c>
      <c r="E113" s="6">
        <v>1.2E-2</v>
      </c>
      <c r="F113" s="58">
        <f t="shared" si="31"/>
        <v>84</v>
      </c>
      <c r="G113" s="47">
        <v>27</v>
      </c>
      <c r="H113" s="5">
        <f t="shared" si="32"/>
        <v>0.32400000000000001</v>
      </c>
      <c r="I113" s="7">
        <f t="shared" si="28"/>
        <v>27.216000000000001</v>
      </c>
      <c r="J113" s="8">
        <f t="shared" si="29"/>
        <v>1.008</v>
      </c>
    </row>
    <row r="114" spans="1:10" ht="15.75" customHeight="1" x14ac:dyDescent="0.25">
      <c r="A114" s="201"/>
      <c r="B114" s="60">
        <f t="shared" si="30"/>
        <v>2</v>
      </c>
      <c r="C114" s="184"/>
      <c r="D114" s="37" t="s">
        <v>7</v>
      </c>
      <c r="E114" s="6">
        <v>3.0000000000000001E-3</v>
      </c>
      <c r="F114" s="58">
        <f t="shared" si="31"/>
        <v>84</v>
      </c>
      <c r="G114" s="47">
        <v>118</v>
      </c>
      <c r="H114" s="5">
        <f t="shared" si="32"/>
        <v>0.35399999999999998</v>
      </c>
      <c r="I114" s="7">
        <f t="shared" si="28"/>
        <v>29.736000000000001</v>
      </c>
      <c r="J114" s="8">
        <f t="shared" si="29"/>
        <v>0.252</v>
      </c>
    </row>
    <row r="115" spans="1:10" ht="15.75" customHeight="1" x14ac:dyDescent="0.25">
      <c r="A115" s="201"/>
      <c r="B115" s="60">
        <f t="shared" si="30"/>
        <v>2</v>
      </c>
      <c r="C115" s="184"/>
      <c r="D115" s="37" t="s">
        <v>32</v>
      </c>
      <c r="E115" s="6">
        <v>6.0000000000000001E-3</v>
      </c>
      <c r="F115" s="58">
        <f t="shared" si="31"/>
        <v>84</v>
      </c>
      <c r="G115" s="47">
        <v>170</v>
      </c>
      <c r="H115" s="5">
        <f t="shared" si="32"/>
        <v>1.02</v>
      </c>
      <c r="I115" s="7">
        <f t="shared" si="28"/>
        <v>85.68</v>
      </c>
      <c r="J115" s="8">
        <f t="shared" si="29"/>
        <v>0.504</v>
      </c>
    </row>
    <row r="116" spans="1:10" ht="15.75" customHeight="1" x14ac:dyDescent="0.25">
      <c r="A116" s="201"/>
      <c r="B116" s="60">
        <f t="shared" si="30"/>
        <v>2</v>
      </c>
      <c r="C116" s="185"/>
      <c r="D116" s="37" t="s">
        <v>79</v>
      </c>
      <c r="E116" s="6">
        <v>0.188</v>
      </c>
      <c r="F116" s="58">
        <f t="shared" si="31"/>
        <v>84</v>
      </c>
      <c r="G116" s="47"/>
      <c r="H116" s="5"/>
      <c r="I116" s="7"/>
      <c r="J116" s="8">
        <f t="shared" si="29"/>
        <v>15.792</v>
      </c>
    </row>
    <row r="117" spans="1:10" ht="15.75" customHeight="1" x14ac:dyDescent="0.25">
      <c r="A117" s="201"/>
      <c r="B117" s="60">
        <f t="shared" si="30"/>
        <v>2</v>
      </c>
      <c r="C117" s="186" t="s">
        <v>86</v>
      </c>
      <c r="D117" s="36" t="s">
        <v>81</v>
      </c>
      <c r="E117" s="6">
        <v>0.04</v>
      </c>
      <c r="F117" s="58">
        <f t="shared" si="31"/>
        <v>84</v>
      </c>
      <c r="G117" s="47">
        <v>400</v>
      </c>
      <c r="H117" s="5">
        <f t="shared" ref="H117:H124" si="33">G117*E117</f>
        <v>16</v>
      </c>
      <c r="I117" s="7">
        <f t="shared" ref="I117:I124" si="34">J117*G117</f>
        <v>1344</v>
      </c>
      <c r="J117" s="8">
        <f t="shared" si="29"/>
        <v>3.36</v>
      </c>
    </row>
    <row r="118" spans="1:10" ht="15.75" customHeight="1" x14ac:dyDescent="0.25">
      <c r="A118" s="201"/>
      <c r="B118" s="60">
        <f t="shared" si="30"/>
        <v>2</v>
      </c>
      <c r="C118" s="187"/>
      <c r="D118" s="36" t="s">
        <v>9</v>
      </c>
      <c r="E118" s="6">
        <v>3.0000000000000001E-3</v>
      </c>
      <c r="F118" s="58">
        <f t="shared" si="31"/>
        <v>84</v>
      </c>
      <c r="G118" s="47">
        <v>40</v>
      </c>
      <c r="H118" s="5">
        <f t="shared" si="33"/>
        <v>0.12</v>
      </c>
      <c r="I118" s="7">
        <f t="shared" si="34"/>
        <v>10.08</v>
      </c>
      <c r="J118" s="8">
        <f t="shared" si="29"/>
        <v>0.252</v>
      </c>
    </row>
    <row r="119" spans="1:10" ht="15.75" customHeight="1" x14ac:dyDescent="0.25">
      <c r="A119" s="201"/>
      <c r="B119" s="60">
        <f t="shared" si="30"/>
        <v>2</v>
      </c>
      <c r="C119" s="188"/>
      <c r="D119" s="36" t="s">
        <v>11</v>
      </c>
      <c r="E119" s="6">
        <v>3.0000000000000001E-3</v>
      </c>
      <c r="F119" s="58">
        <f t="shared" si="31"/>
        <v>84</v>
      </c>
      <c r="G119" s="47">
        <v>27</v>
      </c>
      <c r="H119" s="5">
        <f t="shared" si="33"/>
        <v>8.1000000000000003E-2</v>
      </c>
      <c r="I119" s="7">
        <f t="shared" si="34"/>
        <v>6.8040000000000003</v>
      </c>
      <c r="J119" s="8">
        <f t="shared" si="29"/>
        <v>0.252</v>
      </c>
    </row>
    <row r="120" spans="1:10" ht="15.75" customHeight="1" x14ac:dyDescent="0.25">
      <c r="A120" s="201"/>
      <c r="B120" s="60">
        <f t="shared" si="30"/>
        <v>2</v>
      </c>
      <c r="C120" s="208" t="s">
        <v>42</v>
      </c>
      <c r="D120" s="36" t="s">
        <v>43</v>
      </c>
      <c r="E120" s="6">
        <v>5.0999999999999997E-2</v>
      </c>
      <c r="F120" s="58">
        <f t="shared" si="31"/>
        <v>84</v>
      </c>
      <c r="G120" s="47">
        <v>50</v>
      </c>
      <c r="H120" s="5">
        <f t="shared" si="33"/>
        <v>2.5499999999999998</v>
      </c>
      <c r="I120" s="7">
        <f t="shared" si="34"/>
        <v>214.2</v>
      </c>
      <c r="J120" s="8">
        <f t="shared" si="29"/>
        <v>4.2839999999999998</v>
      </c>
    </row>
    <row r="121" spans="1:10" ht="15.75" customHeight="1" x14ac:dyDescent="0.25">
      <c r="A121" s="201"/>
      <c r="B121" s="60">
        <f t="shared" si="30"/>
        <v>2</v>
      </c>
      <c r="C121" s="208"/>
      <c r="D121" s="36" t="s">
        <v>27</v>
      </c>
      <c r="E121" s="6">
        <v>5.0000000000000001E-3</v>
      </c>
      <c r="F121" s="58">
        <f t="shared" si="31"/>
        <v>84</v>
      </c>
      <c r="G121" s="47">
        <v>665</v>
      </c>
      <c r="H121" s="5">
        <f t="shared" si="33"/>
        <v>3.3250000000000002</v>
      </c>
      <c r="I121" s="7">
        <f t="shared" si="34"/>
        <v>279.3</v>
      </c>
      <c r="J121" s="8">
        <f t="shared" si="29"/>
        <v>0.42</v>
      </c>
    </row>
    <row r="122" spans="1:10" ht="15.75" customHeight="1" x14ac:dyDescent="0.25">
      <c r="A122" s="201"/>
      <c r="B122" s="60">
        <f t="shared" si="30"/>
        <v>2</v>
      </c>
      <c r="C122" s="205" t="s">
        <v>93</v>
      </c>
      <c r="D122" s="36" t="s">
        <v>25</v>
      </c>
      <c r="E122" s="6">
        <v>4.5999999999999999E-2</v>
      </c>
      <c r="F122" s="58">
        <f t="shared" si="31"/>
        <v>84</v>
      </c>
      <c r="G122" s="47">
        <v>160</v>
      </c>
      <c r="H122" s="5">
        <f t="shared" si="33"/>
        <v>7.3599999999999994</v>
      </c>
      <c r="I122" s="7">
        <f t="shared" si="34"/>
        <v>618.24</v>
      </c>
      <c r="J122" s="8">
        <f t="shared" si="29"/>
        <v>3.8639999999999999</v>
      </c>
    </row>
    <row r="123" spans="1:10" ht="15.75" customHeight="1" x14ac:dyDescent="0.25">
      <c r="A123" s="201"/>
      <c r="B123" s="60">
        <f t="shared" si="30"/>
        <v>2</v>
      </c>
      <c r="C123" s="206"/>
      <c r="D123" s="36" t="s">
        <v>12</v>
      </c>
      <c r="E123" s="6">
        <v>2.4E-2</v>
      </c>
      <c r="F123" s="58">
        <f t="shared" si="31"/>
        <v>84</v>
      </c>
      <c r="G123" s="47">
        <v>50</v>
      </c>
      <c r="H123" s="5">
        <f t="shared" si="33"/>
        <v>1.2</v>
      </c>
      <c r="I123" s="7">
        <f t="shared" si="34"/>
        <v>100.8</v>
      </c>
      <c r="J123" s="8">
        <f t="shared" si="29"/>
        <v>2.016</v>
      </c>
    </row>
    <row r="124" spans="1:10" ht="15.75" customHeight="1" x14ac:dyDescent="0.25">
      <c r="A124" s="201"/>
      <c r="B124" s="60">
        <f t="shared" si="30"/>
        <v>2</v>
      </c>
      <c r="C124" s="206"/>
      <c r="D124" s="36" t="s">
        <v>13</v>
      </c>
      <c r="E124" s="40">
        <v>2.0000000000000001E-4</v>
      </c>
      <c r="F124" s="58">
        <f t="shared" si="31"/>
        <v>84</v>
      </c>
      <c r="G124" s="47">
        <v>267</v>
      </c>
      <c r="H124" s="5">
        <f t="shared" si="33"/>
        <v>5.3400000000000003E-2</v>
      </c>
      <c r="I124" s="7">
        <f t="shared" si="34"/>
        <v>4.4856000000000007</v>
      </c>
      <c r="J124" s="8">
        <f t="shared" si="29"/>
        <v>1.6800000000000002E-2</v>
      </c>
    </row>
    <row r="125" spans="1:10" ht="15.75" customHeight="1" x14ac:dyDescent="0.25">
      <c r="A125" s="201"/>
      <c r="B125" s="60">
        <f t="shared" si="30"/>
        <v>2</v>
      </c>
      <c r="C125" s="207"/>
      <c r="D125" s="36" t="s">
        <v>79</v>
      </c>
      <c r="E125" s="6">
        <v>0.17199999999999999</v>
      </c>
      <c r="F125" s="58">
        <f t="shared" si="31"/>
        <v>84</v>
      </c>
      <c r="G125" s="47"/>
      <c r="H125" s="5"/>
      <c r="I125" s="7"/>
      <c r="J125" s="8">
        <f t="shared" si="29"/>
        <v>14.447999999999999</v>
      </c>
    </row>
    <row r="126" spans="1:10" ht="15.75" customHeight="1" x14ac:dyDescent="0.25">
      <c r="A126" s="201"/>
      <c r="B126" s="60">
        <f t="shared" si="30"/>
        <v>2</v>
      </c>
      <c r="C126" s="3" t="s">
        <v>38</v>
      </c>
      <c r="D126" s="41" t="s">
        <v>38</v>
      </c>
      <c r="E126" s="6">
        <v>0.04</v>
      </c>
      <c r="F126" s="58">
        <f t="shared" si="31"/>
        <v>84</v>
      </c>
      <c r="G126" s="47">
        <v>40</v>
      </c>
      <c r="H126" s="5">
        <f>G126*E126</f>
        <v>1.6</v>
      </c>
      <c r="I126" s="7">
        <f>J126*G126</f>
        <v>134.4</v>
      </c>
      <c r="J126" s="8">
        <f t="shared" si="29"/>
        <v>3.36</v>
      </c>
    </row>
    <row r="127" spans="1:10" ht="15.75" customHeight="1" x14ac:dyDescent="0.25">
      <c r="A127" s="174" t="s">
        <v>41</v>
      </c>
      <c r="B127" s="174"/>
      <c r="C127" s="174"/>
      <c r="D127" s="174"/>
      <c r="E127" s="45"/>
      <c r="F127" s="74"/>
      <c r="G127" s="74"/>
      <c r="H127" s="2">
        <f>SUM(H106:H126)</f>
        <v>61.000000000000007</v>
      </c>
      <c r="I127" s="2">
        <f>SUM(I106:I126)</f>
        <v>5123.9999999999982</v>
      </c>
      <c r="J127" s="45">
        <f>SUM(J106:J126)</f>
        <v>71.366736000000003</v>
      </c>
    </row>
    <row r="128" spans="1:10" ht="15.75" customHeight="1" x14ac:dyDescent="0.25">
      <c r="A128" s="201" t="s">
        <v>63</v>
      </c>
      <c r="B128" s="52">
        <v>2</v>
      </c>
      <c r="C128" s="182" t="s">
        <v>78</v>
      </c>
      <c r="D128" s="36" t="s">
        <v>6</v>
      </c>
      <c r="E128" s="6">
        <v>4.5999999999999999E-2</v>
      </c>
      <c r="F128" s="47">
        <f>B128*31</f>
        <v>62</v>
      </c>
      <c r="G128" s="47">
        <v>38</v>
      </c>
      <c r="H128" s="5">
        <f t="shared" ref="H128:H136" si="35">G128*E128</f>
        <v>1.748</v>
      </c>
      <c r="I128" s="7">
        <f t="shared" ref="I128:I136" si="36">J128*G128</f>
        <v>108.37599999999999</v>
      </c>
      <c r="J128" s="8">
        <f>F128*E128</f>
        <v>2.8519999999999999</v>
      </c>
    </row>
    <row r="129" spans="1:10" ht="15.75" customHeight="1" x14ac:dyDescent="0.25">
      <c r="A129" s="201"/>
      <c r="B129" s="60">
        <f>B128</f>
        <v>2</v>
      </c>
      <c r="C129" s="182"/>
      <c r="D129" s="36" t="s">
        <v>35</v>
      </c>
      <c r="E129" s="6">
        <v>0.02</v>
      </c>
      <c r="F129" s="58">
        <f>F128</f>
        <v>62</v>
      </c>
      <c r="G129" s="48">
        <v>125</v>
      </c>
      <c r="H129" s="5">
        <f t="shared" si="35"/>
        <v>2.5</v>
      </c>
      <c r="I129" s="7">
        <f t="shared" si="36"/>
        <v>155</v>
      </c>
      <c r="J129" s="8">
        <f t="shared" ref="J129:J150" si="37">F129*E129</f>
        <v>1.24</v>
      </c>
    </row>
    <row r="130" spans="1:10" ht="15.75" customHeight="1" x14ac:dyDescent="0.25">
      <c r="A130" s="201"/>
      <c r="B130" s="60">
        <f t="shared" ref="B130:B150" si="38">B129</f>
        <v>2</v>
      </c>
      <c r="C130" s="182"/>
      <c r="D130" s="37" t="s">
        <v>7</v>
      </c>
      <c r="E130" s="6">
        <v>3.0000000000000001E-3</v>
      </c>
      <c r="F130" s="58">
        <f t="shared" ref="F130:F150" si="39">F129</f>
        <v>62</v>
      </c>
      <c r="G130" s="49">
        <v>118</v>
      </c>
      <c r="H130" s="5">
        <f t="shared" si="35"/>
        <v>0.35399999999999998</v>
      </c>
      <c r="I130" s="7">
        <f t="shared" si="36"/>
        <v>21.948</v>
      </c>
      <c r="J130" s="8">
        <f t="shared" si="37"/>
        <v>0.186</v>
      </c>
    </row>
    <row r="131" spans="1:10" ht="15.75" customHeight="1" x14ac:dyDescent="0.25">
      <c r="A131" s="201"/>
      <c r="B131" s="60">
        <f t="shared" si="38"/>
        <v>2</v>
      </c>
      <c r="C131" s="182"/>
      <c r="D131" s="36" t="s">
        <v>9</v>
      </c>
      <c r="E131" s="6">
        <v>1.3000000000000001E-2</v>
      </c>
      <c r="F131" s="58">
        <f t="shared" si="39"/>
        <v>62</v>
      </c>
      <c r="G131" s="49">
        <v>40</v>
      </c>
      <c r="H131" s="5">
        <f t="shared" si="35"/>
        <v>0.52</v>
      </c>
      <c r="I131" s="7">
        <f t="shared" si="36"/>
        <v>32.24</v>
      </c>
      <c r="J131" s="8">
        <f t="shared" si="37"/>
        <v>0.80600000000000005</v>
      </c>
    </row>
    <row r="132" spans="1:10" ht="15.75" customHeight="1" x14ac:dyDescent="0.25">
      <c r="A132" s="201"/>
      <c r="B132" s="60">
        <f t="shared" si="38"/>
        <v>2</v>
      </c>
      <c r="C132" s="183" t="s">
        <v>72</v>
      </c>
      <c r="D132" s="36" t="s">
        <v>8</v>
      </c>
      <c r="E132" s="6">
        <v>0.107</v>
      </c>
      <c r="F132" s="58">
        <f t="shared" si="39"/>
        <v>62</v>
      </c>
      <c r="G132" s="47">
        <v>45</v>
      </c>
      <c r="H132" s="5">
        <f t="shared" si="35"/>
        <v>4.8149999999999995</v>
      </c>
      <c r="I132" s="42">
        <f t="shared" si="36"/>
        <v>298.52999999999997</v>
      </c>
      <c r="J132" s="28">
        <f t="shared" si="37"/>
        <v>6.6339999999999995</v>
      </c>
    </row>
    <row r="133" spans="1:10" ht="15.75" customHeight="1" x14ac:dyDescent="0.25">
      <c r="A133" s="201"/>
      <c r="B133" s="60">
        <f t="shared" si="38"/>
        <v>2</v>
      </c>
      <c r="C133" s="184"/>
      <c r="D133" s="36" t="s">
        <v>73</v>
      </c>
      <c r="E133" s="6">
        <v>5.0000000000000001E-3</v>
      </c>
      <c r="F133" s="58">
        <f t="shared" si="39"/>
        <v>62</v>
      </c>
      <c r="G133" s="47">
        <v>40</v>
      </c>
      <c r="H133" s="5">
        <f t="shared" si="35"/>
        <v>0.2</v>
      </c>
      <c r="I133" s="42">
        <f t="shared" si="36"/>
        <v>12.4</v>
      </c>
      <c r="J133" s="28">
        <f t="shared" si="37"/>
        <v>0.31</v>
      </c>
    </row>
    <row r="134" spans="1:10" ht="15.75" customHeight="1" x14ac:dyDescent="0.25">
      <c r="A134" s="201"/>
      <c r="B134" s="60">
        <f t="shared" si="38"/>
        <v>2</v>
      </c>
      <c r="C134" s="184"/>
      <c r="D134" s="36" t="s">
        <v>9</v>
      </c>
      <c r="E134" s="6">
        <v>1.3000000000000001E-2</v>
      </c>
      <c r="F134" s="58">
        <f t="shared" si="39"/>
        <v>62</v>
      </c>
      <c r="G134" s="47">
        <v>40</v>
      </c>
      <c r="H134" s="5">
        <f t="shared" si="35"/>
        <v>0.52</v>
      </c>
      <c r="I134" s="42">
        <f t="shared" si="36"/>
        <v>32.24</v>
      </c>
      <c r="J134" s="28">
        <f t="shared" si="37"/>
        <v>0.80600000000000005</v>
      </c>
    </row>
    <row r="135" spans="1:10" ht="15.75" customHeight="1" x14ac:dyDescent="0.25">
      <c r="A135" s="201"/>
      <c r="B135" s="60">
        <f t="shared" si="38"/>
        <v>2</v>
      </c>
      <c r="C135" s="184"/>
      <c r="D135" s="37" t="s">
        <v>11</v>
      </c>
      <c r="E135" s="6">
        <v>6.0000000000000001E-3</v>
      </c>
      <c r="F135" s="58">
        <f t="shared" si="39"/>
        <v>62</v>
      </c>
      <c r="G135" s="47">
        <v>27</v>
      </c>
      <c r="H135" s="5">
        <f t="shared" si="35"/>
        <v>0.16200000000000001</v>
      </c>
      <c r="I135" s="42">
        <f t="shared" si="36"/>
        <v>10.044</v>
      </c>
      <c r="J135" s="28">
        <f t="shared" si="37"/>
        <v>0.372</v>
      </c>
    </row>
    <row r="136" spans="1:10" ht="15.75" customHeight="1" x14ac:dyDescent="0.25">
      <c r="A136" s="201"/>
      <c r="B136" s="60">
        <f t="shared" si="38"/>
        <v>2</v>
      </c>
      <c r="C136" s="184"/>
      <c r="D136" s="37" t="s">
        <v>7</v>
      </c>
      <c r="E136" s="6">
        <v>5.0000000000000001E-3</v>
      </c>
      <c r="F136" s="58">
        <f t="shared" si="39"/>
        <v>62</v>
      </c>
      <c r="G136" s="47">
        <v>118</v>
      </c>
      <c r="H136" s="5">
        <f t="shared" si="35"/>
        <v>0.59</v>
      </c>
      <c r="I136" s="42">
        <f t="shared" si="36"/>
        <v>36.58</v>
      </c>
      <c r="J136" s="28">
        <f t="shared" si="37"/>
        <v>0.31</v>
      </c>
    </row>
    <row r="137" spans="1:10" ht="15.75" customHeight="1" x14ac:dyDescent="0.25">
      <c r="A137" s="201"/>
      <c r="B137" s="60">
        <f t="shared" si="38"/>
        <v>2</v>
      </c>
      <c r="C137" s="185"/>
      <c r="D137" s="37" t="s">
        <v>79</v>
      </c>
      <c r="E137" s="6">
        <v>0.188</v>
      </c>
      <c r="F137" s="58">
        <f t="shared" si="39"/>
        <v>62</v>
      </c>
      <c r="G137" s="47"/>
      <c r="H137" s="5"/>
      <c r="I137" s="42"/>
      <c r="J137" s="28">
        <f t="shared" si="37"/>
        <v>11.656000000000001</v>
      </c>
    </row>
    <row r="138" spans="1:10" ht="15.75" customHeight="1" x14ac:dyDescent="0.25">
      <c r="A138" s="201"/>
      <c r="B138" s="60">
        <f t="shared" si="38"/>
        <v>2</v>
      </c>
      <c r="C138" s="205" t="s">
        <v>71</v>
      </c>
      <c r="D138" s="36" t="s">
        <v>81</v>
      </c>
      <c r="E138" s="6">
        <f>H138/G138</f>
        <v>6.9733999999999963E-2</v>
      </c>
      <c r="F138" s="58">
        <f t="shared" si="39"/>
        <v>62</v>
      </c>
      <c r="G138" s="47">
        <v>400</v>
      </c>
      <c r="H138" s="5">
        <f>61-H128-H129-H130-H131-H132-H133-H134-H135-H136-H137-H139-H140-H141-H142-H143-H144-H145-H146-H147-H148-H149-H150</f>
        <v>27.893599999999985</v>
      </c>
      <c r="I138" s="42">
        <f t="shared" ref="I138:I148" si="40">J138*G138</f>
        <v>1729.4031999999991</v>
      </c>
      <c r="J138" s="28">
        <f t="shared" si="37"/>
        <v>4.3235079999999977</v>
      </c>
    </row>
    <row r="139" spans="1:10" ht="15.75" customHeight="1" x14ac:dyDescent="0.25">
      <c r="A139" s="201"/>
      <c r="B139" s="60">
        <f t="shared" si="38"/>
        <v>2</v>
      </c>
      <c r="C139" s="206"/>
      <c r="D139" s="37" t="s">
        <v>7</v>
      </c>
      <c r="E139" s="6">
        <v>5.0000000000000001E-3</v>
      </c>
      <c r="F139" s="58">
        <f t="shared" si="39"/>
        <v>62</v>
      </c>
      <c r="G139" s="47">
        <v>118</v>
      </c>
      <c r="H139" s="5">
        <f t="shared" ref="H139:H148" si="41">G139*E139</f>
        <v>0.59</v>
      </c>
      <c r="I139" s="42">
        <f t="shared" si="40"/>
        <v>36.58</v>
      </c>
      <c r="J139" s="28">
        <f t="shared" si="37"/>
        <v>0.31</v>
      </c>
    </row>
    <row r="140" spans="1:10" ht="15.75" customHeight="1" x14ac:dyDescent="0.25">
      <c r="A140" s="201"/>
      <c r="B140" s="60">
        <f t="shared" si="38"/>
        <v>2</v>
      </c>
      <c r="C140" s="206"/>
      <c r="D140" s="37" t="s">
        <v>32</v>
      </c>
      <c r="E140" s="6">
        <v>1.2E-2</v>
      </c>
      <c r="F140" s="58">
        <f t="shared" si="39"/>
        <v>62</v>
      </c>
      <c r="G140" s="49">
        <v>170</v>
      </c>
      <c r="H140" s="5">
        <f t="shared" si="41"/>
        <v>2.04</v>
      </c>
      <c r="I140" s="42">
        <f t="shared" si="40"/>
        <v>126.48</v>
      </c>
      <c r="J140" s="28">
        <f t="shared" si="37"/>
        <v>0.74399999999999999</v>
      </c>
    </row>
    <row r="141" spans="1:10" ht="15.75" customHeight="1" x14ac:dyDescent="0.25">
      <c r="A141" s="201"/>
      <c r="B141" s="60">
        <f t="shared" si="38"/>
        <v>2</v>
      </c>
      <c r="C141" s="206"/>
      <c r="D141" s="37" t="s">
        <v>11</v>
      </c>
      <c r="E141" s="6">
        <v>1.7999999999999999E-2</v>
      </c>
      <c r="F141" s="58">
        <f t="shared" si="39"/>
        <v>62</v>
      </c>
      <c r="G141" s="47">
        <v>27</v>
      </c>
      <c r="H141" s="5">
        <f t="shared" si="41"/>
        <v>0.48599999999999999</v>
      </c>
      <c r="I141" s="42">
        <f t="shared" si="40"/>
        <v>30.131999999999998</v>
      </c>
      <c r="J141" s="28">
        <f t="shared" si="37"/>
        <v>1.1159999999999999</v>
      </c>
    </row>
    <row r="142" spans="1:10" ht="15.75" customHeight="1" x14ac:dyDescent="0.25">
      <c r="A142" s="201"/>
      <c r="B142" s="60">
        <f t="shared" si="38"/>
        <v>2</v>
      </c>
      <c r="C142" s="207"/>
      <c r="D142" s="36" t="s">
        <v>16</v>
      </c>
      <c r="E142" s="6">
        <v>4.0000000000000001E-3</v>
      </c>
      <c r="F142" s="58">
        <f t="shared" si="39"/>
        <v>62</v>
      </c>
      <c r="G142" s="47">
        <v>47</v>
      </c>
      <c r="H142" s="5">
        <f t="shared" si="41"/>
        <v>0.188</v>
      </c>
      <c r="I142" s="42">
        <f t="shared" si="40"/>
        <v>11.656000000000001</v>
      </c>
      <c r="J142" s="28">
        <f t="shared" si="37"/>
        <v>0.248</v>
      </c>
    </row>
    <row r="143" spans="1:10" ht="15.75" customHeight="1" x14ac:dyDescent="0.25">
      <c r="A143" s="201"/>
      <c r="B143" s="60">
        <f t="shared" si="38"/>
        <v>2</v>
      </c>
      <c r="C143" s="192" t="s">
        <v>37</v>
      </c>
      <c r="D143" s="36" t="s">
        <v>8</v>
      </c>
      <c r="E143" s="6">
        <v>0.17100000000000001</v>
      </c>
      <c r="F143" s="58">
        <f t="shared" si="39"/>
        <v>62</v>
      </c>
      <c r="G143" s="47">
        <v>45</v>
      </c>
      <c r="H143" s="5">
        <f t="shared" si="41"/>
        <v>7.6950000000000003</v>
      </c>
      <c r="I143" s="7">
        <f t="shared" si="40"/>
        <v>477.09000000000003</v>
      </c>
      <c r="J143" s="8">
        <f t="shared" si="37"/>
        <v>10.602</v>
      </c>
    </row>
    <row r="144" spans="1:10" ht="15.75" customHeight="1" x14ac:dyDescent="0.25">
      <c r="A144" s="201"/>
      <c r="B144" s="60">
        <f t="shared" si="38"/>
        <v>2</v>
      </c>
      <c r="C144" s="193"/>
      <c r="D144" s="36" t="s">
        <v>27</v>
      </c>
      <c r="E144" s="6">
        <v>5.0000000000000001E-3</v>
      </c>
      <c r="F144" s="58">
        <f t="shared" si="39"/>
        <v>62</v>
      </c>
      <c r="G144" s="47">
        <v>665</v>
      </c>
      <c r="H144" s="5">
        <f t="shared" si="41"/>
        <v>3.3250000000000002</v>
      </c>
      <c r="I144" s="7">
        <f t="shared" si="40"/>
        <v>206.15</v>
      </c>
      <c r="J144" s="8">
        <f t="shared" si="37"/>
        <v>0.31</v>
      </c>
    </row>
    <row r="145" spans="1:45" ht="15.75" customHeight="1" x14ac:dyDescent="0.25">
      <c r="A145" s="201"/>
      <c r="B145" s="60">
        <f t="shared" si="38"/>
        <v>2</v>
      </c>
      <c r="C145" s="194"/>
      <c r="D145" s="36" t="s">
        <v>69</v>
      </c>
      <c r="E145" s="6">
        <v>2.4E-2</v>
      </c>
      <c r="F145" s="58">
        <f t="shared" si="39"/>
        <v>62</v>
      </c>
      <c r="G145" s="47">
        <v>80</v>
      </c>
      <c r="H145" s="5">
        <f t="shared" si="41"/>
        <v>1.92</v>
      </c>
      <c r="I145" s="7">
        <f t="shared" si="40"/>
        <v>119.03999999999999</v>
      </c>
      <c r="J145" s="8">
        <f t="shared" si="37"/>
        <v>1.488</v>
      </c>
      <c r="L145"/>
      <c r="M145"/>
      <c r="N145"/>
      <c r="O145"/>
      <c r="P145"/>
      <c r="Q145"/>
      <c r="R145"/>
    </row>
    <row r="146" spans="1:45" ht="15.75" customHeight="1" x14ac:dyDescent="0.25">
      <c r="A146" s="201"/>
      <c r="B146" s="60">
        <f t="shared" si="38"/>
        <v>2</v>
      </c>
      <c r="C146" s="183" t="s">
        <v>39</v>
      </c>
      <c r="D146" s="36" t="s">
        <v>76</v>
      </c>
      <c r="E146" s="44">
        <v>0.02</v>
      </c>
      <c r="F146" s="58">
        <f t="shared" si="39"/>
        <v>62</v>
      </c>
      <c r="G146" s="47">
        <v>140</v>
      </c>
      <c r="H146" s="5">
        <f t="shared" si="41"/>
        <v>2.8000000000000003</v>
      </c>
      <c r="I146" s="7">
        <f t="shared" si="40"/>
        <v>173.6</v>
      </c>
      <c r="J146" s="8">
        <f t="shared" si="37"/>
        <v>1.24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38"/>
        <v>2</v>
      </c>
      <c r="C147" s="184"/>
      <c r="D147" s="36" t="s">
        <v>12</v>
      </c>
      <c r="E147" s="44">
        <v>0.02</v>
      </c>
      <c r="F147" s="58">
        <f t="shared" si="39"/>
        <v>62</v>
      </c>
      <c r="G147" s="47">
        <v>50</v>
      </c>
      <c r="H147" s="5">
        <f t="shared" si="41"/>
        <v>1</v>
      </c>
      <c r="I147" s="7">
        <f t="shared" si="40"/>
        <v>62</v>
      </c>
      <c r="J147" s="8">
        <f t="shared" si="37"/>
        <v>1.24</v>
      </c>
      <c r="L147"/>
      <c r="M147"/>
      <c r="N147"/>
      <c r="O147"/>
      <c r="P147"/>
      <c r="Q147"/>
      <c r="R147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</row>
    <row r="148" spans="1:45" s="16" customFormat="1" ht="15.75" customHeight="1" x14ac:dyDescent="0.25">
      <c r="A148" s="201"/>
      <c r="B148" s="60">
        <f t="shared" si="38"/>
        <v>2</v>
      </c>
      <c r="C148" s="184"/>
      <c r="D148" s="36" t="s">
        <v>13</v>
      </c>
      <c r="E148" s="19">
        <v>2.0000000000000001E-4</v>
      </c>
      <c r="F148" s="58">
        <f t="shared" si="39"/>
        <v>62</v>
      </c>
      <c r="G148" s="47">
        <v>267</v>
      </c>
      <c r="H148" s="5">
        <f t="shared" si="41"/>
        <v>5.3400000000000003E-2</v>
      </c>
      <c r="I148" s="7">
        <f t="shared" si="40"/>
        <v>3.3108000000000004</v>
      </c>
      <c r="J148" s="8">
        <f t="shared" si="37"/>
        <v>1.2400000000000001E-2</v>
      </c>
      <c r="K148"/>
      <c r="L148"/>
      <c r="M148"/>
      <c r="N148"/>
      <c r="O148"/>
      <c r="P148"/>
      <c r="Q148"/>
      <c r="R148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</row>
    <row r="149" spans="1:45" ht="15.75" customHeight="1" x14ac:dyDescent="0.25">
      <c r="A149" s="201"/>
      <c r="B149" s="60">
        <f t="shared" si="38"/>
        <v>2</v>
      </c>
      <c r="C149" s="185"/>
      <c r="D149" s="36" t="s">
        <v>79</v>
      </c>
      <c r="E149" s="44">
        <v>0.2</v>
      </c>
      <c r="F149" s="58">
        <f t="shared" si="39"/>
        <v>62</v>
      </c>
      <c r="G149" s="47"/>
      <c r="H149" s="5"/>
      <c r="I149" s="7"/>
      <c r="J149" s="8">
        <f t="shared" si="37"/>
        <v>12.4</v>
      </c>
      <c r="L149" s="17"/>
    </row>
    <row r="150" spans="1:45" ht="15.75" customHeight="1" x14ac:dyDescent="0.25">
      <c r="A150" s="201"/>
      <c r="B150" s="60">
        <f t="shared" si="38"/>
        <v>2</v>
      </c>
      <c r="C150" s="3" t="s">
        <v>38</v>
      </c>
      <c r="D150" s="41" t="s">
        <v>38</v>
      </c>
      <c r="E150" s="6">
        <v>0.04</v>
      </c>
      <c r="F150" s="58">
        <f t="shared" si="39"/>
        <v>62</v>
      </c>
      <c r="G150" s="47">
        <v>40</v>
      </c>
      <c r="H150" s="5">
        <f>G150*E150</f>
        <v>1.6</v>
      </c>
      <c r="I150" s="42">
        <f>J150*G150</f>
        <v>99.2</v>
      </c>
      <c r="J150" s="28">
        <f t="shared" si="37"/>
        <v>2.48</v>
      </c>
      <c r="L150"/>
      <c r="M150"/>
      <c r="N150"/>
      <c r="O150"/>
      <c r="P150"/>
      <c r="Q150"/>
      <c r="R150"/>
    </row>
    <row r="151" spans="1:45" ht="15.75" customHeight="1" x14ac:dyDescent="0.25">
      <c r="A151" s="174" t="s">
        <v>41</v>
      </c>
      <c r="B151" s="174"/>
      <c r="C151" s="174"/>
      <c r="D151" s="174"/>
      <c r="E151" s="45"/>
      <c r="F151" s="74"/>
      <c r="G151" s="74"/>
      <c r="H151" s="2">
        <f>SUM(H128:H150)</f>
        <v>60.999999999999993</v>
      </c>
      <c r="I151" s="2">
        <f>SUM(I128:I150)</f>
        <v>3781.9999999999991</v>
      </c>
      <c r="J151" s="45">
        <f>SUM(J128:J150)</f>
        <v>61.685907999999998</v>
      </c>
      <c r="L151"/>
      <c r="M151"/>
      <c r="N151"/>
      <c r="O151"/>
      <c r="P151"/>
      <c r="Q151"/>
      <c r="R151"/>
    </row>
    <row r="152" spans="1:45" ht="15.75" customHeight="1" x14ac:dyDescent="0.25">
      <c r="A152"/>
      <c r="B152"/>
      <c r="C152"/>
      <c r="D152"/>
      <c r="E152" s="27"/>
      <c r="F152"/>
      <c r="G152"/>
      <c r="H152"/>
      <c r="I152"/>
      <c r="J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</row>
    <row r="153" spans="1:45" customFormat="1" ht="15.75" customHeight="1" x14ac:dyDescent="0.25">
      <c r="E153" s="27"/>
    </row>
    <row r="154" spans="1:45" customFormat="1" ht="15.75" customHeight="1" x14ac:dyDescent="0.25">
      <c r="E154" s="27"/>
    </row>
    <row r="155" spans="1:45" customFormat="1" ht="15.75" customHeight="1" x14ac:dyDescent="0.25">
      <c r="E155" s="27"/>
    </row>
    <row r="156" spans="1:45" customFormat="1" ht="15.75" customHeight="1" x14ac:dyDescent="0.25">
      <c r="E156" s="27"/>
    </row>
    <row r="157" spans="1:45" customFormat="1" ht="40.5" customHeight="1" x14ac:dyDescent="0.25">
      <c r="A157" s="189" t="s">
        <v>47</v>
      </c>
      <c r="B157" s="190"/>
      <c r="C157" s="10" t="s">
        <v>53</v>
      </c>
      <c r="D157" s="10" t="s">
        <v>60</v>
      </c>
      <c r="E157" s="11" t="s">
        <v>49</v>
      </c>
      <c r="F157" s="10" t="s">
        <v>1</v>
      </c>
      <c r="G157" s="10" t="s">
        <v>46</v>
      </c>
      <c r="H157" s="10" t="s">
        <v>50</v>
      </c>
      <c r="I157" s="10" t="s">
        <v>51</v>
      </c>
      <c r="J157" s="11" t="s">
        <v>2</v>
      </c>
      <c r="L157" s="17"/>
      <c r="M157" s="13"/>
      <c r="N157" s="13"/>
      <c r="O157" s="13"/>
      <c r="P157" s="13"/>
      <c r="Q157" s="22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</row>
    <row r="158" spans="1:45" ht="27.75" customHeight="1" x14ac:dyDescent="0.25">
      <c r="A158" s="202" t="s">
        <v>64</v>
      </c>
      <c r="B158" s="46">
        <v>2</v>
      </c>
      <c r="C158" s="192" t="s">
        <v>5</v>
      </c>
      <c r="D158" s="36" t="s">
        <v>6</v>
      </c>
      <c r="E158" s="44">
        <v>2.5000000000000001E-2</v>
      </c>
      <c r="F158" s="47">
        <f>B158*42</f>
        <v>84</v>
      </c>
      <c r="G158" s="47">
        <v>38</v>
      </c>
      <c r="H158" s="79">
        <f t="shared" ref="H158:H164" si="42">G158*E158</f>
        <v>0.95000000000000007</v>
      </c>
      <c r="I158" s="7">
        <f t="shared" ref="I158:I168" si="43">J158*G158</f>
        <v>79.8</v>
      </c>
      <c r="J158" s="8">
        <f>F158*E158</f>
        <v>2.1</v>
      </c>
      <c r="L158" s="17"/>
    </row>
    <row r="159" spans="1:45" ht="15" customHeight="1" x14ac:dyDescent="0.25">
      <c r="A159" s="203"/>
      <c r="B159" s="57">
        <f>B158</f>
        <v>2</v>
      </c>
      <c r="C159" s="193"/>
      <c r="D159" s="36" t="s">
        <v>7</v>
      </c>
      <c r="E159" s="44">
        <v>6.0000000000000001E-3</v>
      </c>
      <c r="F159" s="58">
        <f>F158</f>
        <v>84</v>
      </c>
      <c r="G159" s="47">
        <v>118</v>
      </c>
      <c r="H159" s="79">
        <f t="shared" si="42"/>
        <v>0.70799999999999996</v>
      </c>
      <c r="I159" s="7">
        <f t="shared" si="43"/>
        <v>59.472000000000001</v>
      </c>
      <c r="J159" s="8">
        <f t="shared" ref="J159:J176" si="44">F159*E159</f>
        <v>0.504</v>
      </c>
      <c r="L159" s="17"/>
    </row>
    <row r="160" spans="1:45" ht="15.75" customHeight="1" x14ac:dyDescent="0.25">
      <c r="A160" s="203"/>
      <c r="B160" s="57">
        <f t="shared" ref="B160:B176" si="45">B159</f>
        <v>2</v>
      </c>
      <c r="C160" s="193"/>
      <c r="D160" s="36" t="s">
        <v>8</v>
      </c>
      <c r="E160" s="44">
        <v>3.4000000000000002E-2</v>
      </c>
      <c r="F160" s="58">
        <f t="shared" ref="F160:F176" si="46">F159</f>
        <v>84</v>
      </c>
      <c r="G160" s="47">
        <v>45</v>
      </c>
      <c r="H160" s="79">
        <f t="shared" si="42"/>
        <v>1.53</v>
      </c>
      <c r="I160" s="7">
        <f t="shared" si="43"/>
        <v>128.52000000000001</v>
      </c>
      <c r="J160" s="8">
        <f t="shared" si="44"/>
        <v>2.8560000000000003</v>
      </c>
      <c r="L160" s="17"/>
    </row>
    <row r="161" spans="1:45" ht="15.75" customHeight="1" x14ac:dyDescent="0.25">
      <c r="A161" s="203"/>
      <c r="B161" s="57">
        <f t="shared" si="45"/>
        <v>2</v>
      </c>
      <c r="C161" s="193"/>
      <c r="D161" s="36" t="s">
        <v>10</v>
      </c>
      <c r="E161" s="44">
        <v>2.5000000000000001E-2</v>
      </c>
      <c r="F161" s="58">
        <f t="shared" si="46"/>
        <v>84</v>
      </c>
      <c r="G161" s="47">
        <v>47</v>
      </c>
      <c r="H161" s="79">
        <f t="shared" si="42"/>
        <v>1.175</v>
      </c>
      <c r="I161" s="7">
        <f t="shared" si="43"/>
        <v>98.7</v>
      </c>
      <c r="J161" s="8">
        <f t="shared" si="44"/>
        <v>2.1</v>
      </c>
      <c r="L161" s="17"/>
    </row>
    <row r="162" spans="1:45" ht="15.75" customHeight="1" x14ac:dyDescent="0.25">
      <c r="A162" s="203"/>
      <c r="B162" s="57">
        <f t="shared" si="45"/>
        <v>2</v>
      </c>
      <c r="C162" s="193"/>
      <c r="D162" s="36" t="s">
        <v>9</v>
      </c>
      <c r="E162" s="44">
        <v>1.7999999999999999E-2</v>
      </c>
      <c r="F162" s="58">
        <f t="shared" si="46"/>
        <v>84</v>
      </c>
      <c r="G162" s="47">
        <v>40</v>
      </c>
      <c r="H162" s="79">
        <f t="shared" si="42"/>
        <v>0.72</v>
      </c>
      <c r="I162" s="7">
        <f t="shared" si="43"/>
        <v>60.47999999999999</v>
      </c>
      <c r="J162" s="8">
        <f t="shared" si="44"/>
        <v>1.5119999999999998</v>
      </c>
      <c r="L162" s="17"/>
    </row>
    <row r="163" spans="1:45" ht="15.75" customHeight="1" x14ac:dyDescent="0.25">
      <c r="A163" s="203"/>
      <c r="B163" s="57">
        <f t="shared" si="45"/>
        <v>2</v>
      </c>
      <c r="C163" s="194"/>
      <c r="D163" s="36" t="s">
        <v>11</v>
      </c>
      <c r="E163" s="44">
        <v>1.7999999999999999E-2</v>
      </c>
      <c r="F163" s="58">
        <f t="shared" si="46"/>
        <v>84</v>
      </c>
      <c r="G163" s="47">
        <v>27</v>
      </c>
      <c r="H163" s="79">
        <f t="shared" si="42"/>
        <v>0.48599999999999999</v>
      </c>
      <c r="I163" s="7">
        <f t="shared" si="43"/>
        <v>40.823999999999991</v>
      </c>
      <c r="J163" s="8">
        <f t="shared" si="44"/>
        <v>1.5119999999999998</v>
      </c>
      <c r="L163" s="17"/>
    </row>
    <row r="164" spans="1:45" ht="15.75" customHeight="1" x14ac:dyDescent="0.25">
      <c r="A164" s="203"/>
      <c r="B164" s="57">
        <f t="shared" si="45"/>
        <v>2</v>
      </c>
      <c r="C164" s="183" t="s">
        <v>58</v>
      </c>
      <c r="D164" s="36" t="s">
        <v>8</v>
      </c>
      <c r="E164" s="44">
        <v>0.1</v>
      </c>
      <c r="F164" s="58">
        <f t="shared" si="46"/>
        <v>84</v>
      </c>
      <c r="G164" s="47">
        <v>45</v>
      </c>
      <c r="H164" s="79">
        <f t="shared" si="42"/>
        <v>4.5</v>
      </c>
      <c r="I164" s="7">
        <f t="shared" si="43"/>
        <v>378</v>
      </c>
      <c r="J164" s="8">
        <f t="shared" si="44"/>
        <v>8.4</v>
      </c>
      <c r="L164" s="17"/>
    </row>
    <row r="165" spans="1:45" ht="15.75" customHeight="1" x14ac:dyDescent="0.25">
      <c r="A165" s="203"/>
      <c r="B165" s="57">
        <f t="shared" si="45"/>
        <v>2</v>
      </c>
      <c r="C165" s="184"/>
      <c r="D165" s="37" t="s">
        <v>56</v>
      </c>
      <c r="E165" s="6">
        <v>0.01</v>
      </c>
      <c r="F165" s="58">
        <f t="shared" si="46"/>
        <v>84</v>
      </c>
      <c r="G165" s="48">
        <v>50</v>
      </c>
      <c r="H165" s="79">
        <f>E165*G165</f>
        <v>0.5</v>
      </c>
      <c r="I165" s="7">
        <f t="shared" si="43"/>
        <v>42</v>
      </c>
      <c r="J165" s="6">
        <f t="shared" si="44"/>
        <v>0.84</v>
      </c>
      <c r="L165" s="17"/>
    </row>
    <row r="166" spans="1:45" ht="15.75" customHeight="1" x14ac:dyDescent="0.25">
      <c r="A166" s="203"/>
      <c r="B166" s="57">
        <f t="shared" si="45"/>
        <v>2</v>
      </c>
      <c r="C166" s="184"/>
      <c r="D166" s="37" t="s">
        <v>9</v>
      </c>
      <c r="E166" s="6">
        <v>1.2999999999999999E-2</v>
      </c>
      <c r="F166" s="58">
        <f t="shared" si="46"/>
        <v>84</v>
      </c>
      <c r="G166" s="48">
        <v>40</v>
      </c>
      <c r="H166" s="79">
        <f>E166*G166</f>
        <v>0.52</v>
      </c>
      <c r="I166" s="7">
        <f t="shared" si="43"/>
        <v>43.679999999999993</v>
      </c>
      <c r="J166" s="6">
        <f t="shared" si="44"/>
        <v>1.0919999999999999</v>
      </c>
      <c r="L166" s="17"/>
    </row>
    <row r="167" spans="1:45" ht="15.75" customHeight="1" x14ac:dyDescent="0.25">
      <c r="A167" s="203"/>
      <c r="B167" s="57">
        <f t="shared" si="45"/>
        <v>2</v>
      </c>
      <c r="C167" s="184"/>
      <c r="D167" s="37" t="s">
        <v>11</v>
      </c>
      <c r="E167" s="6">
        <v>1.2E-2</v>
      </c>
      <c r="F167" s="58">
        <f t="shared" si="46"/>
        <v>84</v>
      </c>
      <c r="G167" s="48">
        <v>27</v>
      </c>
      <c r="H167" s="79">
        <f>E167*G167</f>
        <v>0.32400000000000001</v>
      </c>
      <c r="I167" s="7">
        <f t="shared" si="43"/>
        <v>27.216000000000001</v>
      </c>
      <c r="J167" s="6">
        <f t="shared" si="44"/>
        <v>1.008</v>
      </c>
      <c r="L167" s="17"/>
    </row>
    <row r="168" spans="1:45" ht="15.75" customHeight="1" x14ac:dyDescent="0.25">
      <c r="A168" s="203"/>
      <c r="B168" s="57">
        <f t="shared" si="45"/>
        <v>2</v>
      </c>
      <c r="C168" s="184"/>
      <c r="D168" s="37" t="s">
        <v>7</v>
      </c>
      <c r="E168" s="6">
        <v>3.0000000000000001E-3</v>
      </c>
      <c r="F168" s="58">
        <f t="shared" si="46"/>
        <v>84</v>
      </c>
      <c r="G168" s="48">
        <v>118</v>
      </c>
      <c r="H168" s="79">
        <f>E168*G168</f>
        <v>0.35399999999999998</v>
      </c>
      <c r="I168" s="7">
        <f t="shared" si="43"/>
        <v>29.736000000000001</v>
      </c>
      <c r="J168" s="6">
        <f t="shared" si="44"/>
        <v>0.252</v>
      </c>
      <c r="L168" s="17"/>
    </row>
    <row r="169" spans="1:45" ht="15.75" customHeight="1" x14ac:dyDescent="0.25">
      <c r="A169" s="203"/>
      <c r="B169" s="57">
        <f t="shared" si="45"/>
        <v>2</v>
      </c>
      <c r="C169" s="185"/>
      <c r="D169" s="37" t="s">
        <v>79</v>
      </c>
      <c r="E169" s="6">
        <v>0.188</v>
      </c>
      <c r="F169" s="58">
        <f t="shared" si="46"/>
        <v>84</v>
      </c>
      <c r="G169" s="48"/>
      <c r="H169" s="79"/>
      <c r="I169" s="7"/>
      <c r="J169" s="6">
        <f t="shared" si="44"/>
        <v>15.792</v>
      </c>
      <c r="L169" s="17"/>
    </row>
    <row r="170" spans="1:45" ht="15.75" customHeight="1" x14ac:dyDescent="0.25">
      <c r="A170" s="203"/>
      <c r="B170" s="57">
        <f t="shared" si="45"/>
        <v>2</v>
      </c>
      <c r="C170" s="186" t="s">
        <v>33</v>
      </c>
      <c r="D170" s="36" t="s">
        <v>61</v>
      </c>
      <c r="E170" s="6">
        <f>H170/G170</f>
        <v>7.7745945945945916E-2</v>
      </c>
      <c r="F170" s="58">
        <f t="shared" si="46"/>
        <v>84</v>
      </c>
      <c r="G170" s="47">
        <v>185</v>
      </c>
      <c r="H170" s="79">
        <f>61-H158-H159-H160-H161-H162-H163-H164-H165-H166-H167-H168-H169-H171-H172-H173-H174-H175-H176</f>
        <v>14.382999999999994</v>
      </c>
      <c r="I170" s="7">
        <f t="shared" ref="I170:I176" si="47">J170*G170</f>
        <v>1208.1719999999996</v>
      </c>
      <c r="J170" s="6">
        <f t="shared" si="44"/>
        <v>6.5306594594594571</v>
      </c>
      <c r="L170"/>
      <c r="M170"/>
      <c r="N170"/>
      <c r="O170"/>
      <c r="P170"/>
      <c r="Q170"/>
      <c r="R170"/>
    </row>
    <row r="171" spans="1:45" ht="15.75" customHeight="1" x14ac:dyDescent="0.25">
      <c r="A171" s="203"/>
      <c r="B171" s="57">
        <f t="shared" si="45"/>
        <v>2</v>
      </c>
      <c r="C171" s="188"/>
      <c r="D171" s="36" t="s">
        <v>27</v>
      </c>
      <c r="E171" s="6">
        <v>1.2E-2</v>
      </c>
      <c r="F171" s="58">
        <f t="shared" si="46"/>
        <v>84</v>
      </c>
      <c r="G171" s="47">
        <v>665</v>
      </c>
      <c r="H171" s="79">
        <f>G171*E171</f>
        <v>7.98</v>
      </c>
      <c r="I171" s="7">
        <f t="shared" si="47"/>
        <v>670.32</v>
      </c>
      <c r="J171" s="6">
        <f t="shared" si="44"/>
        <v>1.008</v>
      </c>
      <c r="L171"/>
      <c r="M171"/>
      <c r="N171"/>
      <c r="O171"/>
      <c r="P171"/>
      <c r="Q171"/>
      <c r="R171"/>
    </row>
    <row r="172" spans="1:45" ht="15.75" customHeight="1" x14ac:dyDescent="0.25">
      <c r="A172" s="203"/>
      <c r="B172" s="57">
        <f t="shared" si="45"/>
        <v>2</v>
      </c>
      <c r="C172" s="204" t="s">
        <v>26</v>
      </c>
      <c r="D172" s="37" t="s">
        <v>21</v>
      </c>
      <c r="E172" s="6">
        <v>6.0999999999999999E-2</v>
      </c>
      <c r="F172" s="58">
        <f t="shared" si="46"/>
        <v>84</v>
      </c>
      <c r="G172" s="48">
        <v>80</v>
      </c>
      <c r="H172" s="79">
        <f>E172*G172</f>
        <v>4.88</v>
      </c>
      <c r="I172" s="7">
        <f t="shared" si="47"/>
        <v>409.91999999999996</v>
      </c>
      <c r="J172" s="6">
        <f t="shared" si="44"/>
        <v>5.1239999999999997</v>
      </c>
      <c r="L172"/>
      <c r="M172"/>
      <c r="N172"/>
      <c r="O172"/>
      <c r="P172"/>
      <c r="Q172"/>
      <c r="R172"/>
    </row>
    <row r="173" spans="1:45" ht="15.75" customHeight="1" x14ac:dyDescent="0.25">
      <c r="A173" s="203"/>
      <c r="B173" s="57">
        <f t="shared" si="45"/>
        <v>2</v>
      </c>
      <c r="C173" s="204"/>
      <c r="D173" s="37" t="s">
        <v>27</v>
      </c>
      <c r="E173" s="6">
        <v>6.0000000000000001E-3</v>
      </c>
      <c r="F173" s="58">
        <f t="shared" si="46"/>
        <v>84</v>
      </c>
      <c r="G173" s="48">
        <v>665</v>
      </c>
      <c r="H173" s="79">
        <f>E173*G173</f>
        <v>3.99</v>
      </c>
      <c r="I173" s="7">
        <f t="shared" si="47"/>
        <v>335.16</v>
      </c>
      <c r="J173" s="6">
        <f t="shared" si="44"/>
        <v>0.504</v>
      </c>
      <c r="L173"/>
      <c r="M173"/>
      <c r="N173"/>
      <c r="O173"/>
      <c r="P173"/>
      <c r="Q173"/>
      <c r="R173"/>
    </row>
    <row r="174" spans="1:45" ht="15.75" customHeight="1" x14ac:dyDescent="0.25">
      <c r="A174" s="203"/>
      <c r="B174" s="57">
        <f t="shared" si="45"/>
        <v>2</v>
      </c>
      <c r="C174" s="77" t="s">
        <v>65</v>
      </c>
      <c r="D174" s="38" t="s">
        <v>107</v>
      </c>
      <c r="E174" s="44">
        <v>0.2</v>
      </c>
      <c r="F174" s="58">
        <f t="shared" si="46"/>
        <v>84</v>
      </c>
      <c r="G174" s="47">
        <v>60</v>
      </c>
      <c r="H174" s="79">
        <f>G174*E174</f>
        <v>12</v>
      </c>
      <c r="I174" s="7">
        <f t="shared" si="47"/>
        <v>1008</v>
      </c>
      <c r="J174" s="8">
        <f t="shared" si="44"/>
        <v>16.8</v>
      </c>
      <c r="L174"/>
      <c r="M174"/>
      <c r="N174"/>
      <c r="O174"/>
      <c r="P174"/>
      <c r="Q174"/>
      <c r="R174"/>
    </row>
    <row r="175" spans="1:45" ht="15" customHeight="1" x14ac:dyDescent="0.25">
      <c r="A175" s="203"/>
      <c r="B175" s="57">
        <f t="shared" si="45"/>
        <v>2</v>
      </c>
      <c r="C175" s="3" t="s">
        <v>38</v>
      </c>
      <c r="D175" s="41" t="s">
        <v>38</v>
      </c>
      <c r="E175" s="8">
        <v>0.04</v>
      </c>
      <c r="F175" s="58">
        <f t="shared" si="46"/>
        <v>84</v>
      </c>
      <c r="G175" s="47">
        <v>40</v>
      </c>
      <c r="H175" s="79">
        <f>G175*E175</f>
        <v>1.6</v>
      </c>
      <c r="I175" s="7">
        <f t="shared" si="47"/>
        <v>134.4</v>
      </c>
      <c r="J175" s="8">
        <f t="shared" si="44"/>
        <v>3.36</v>
      </c>
      <c r="L175"/>
      <c r="M175"/>
      <c r="N175"/>
      <c r="O175"/>
      <c r="P175"/>
      <c r="Q175"/>
      <c r="R175"/>
    </row>
    <row r="176" spans="1:45" ht="15.75" customHeight="1" x14ac:dyDescent="0.25">
      <c r="A176" s="203"/>
      <c r="B176" s="57">
        <f t="shared" si="45"/>
        <v>2</v>
      </c>
      <c r="C176" s="76" t="s">
        <v>22</v>
      </c>
      <c r="D176" s="39" t="s">
        <v>22</v>
      </c>
      <c r="E176" s="6">
        <v>0.05</v>
      </c>
      <c r="F176" s="58">
        <f t="shared" si="46"/>
        <v>84</v>
      </c>
      <c r="G176" s="48">
        <v>88</v>
      </c>
      <c r="H176" s="79">
        <f>G176*E176</f>
        <v>4.4000000000000004</v>
      </c>
      <c r="I176" s="7">
        <f t="shared" si="47"/>
        <v>369.6</v>
      </c>
      <c r="J176" s="6">
        <f t="shared" si="44"/>
        <v>4.2</v>
      </c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</row>
    <row r="177" spans="1:45" s="16" customFormat="1" ht="15.75" customHeight="1" x14ac:dyDescent="0.25">
      <c r="A177" s="174" t="s">
        <v>41</v>
      </c>
      <c r="B177" s="174"/>
      <c r="C177" s="174"/>
      <c r="D177" s="174"/>
      <c r="E177" s="45"/>
      <c r="F177" s="74"/>
      <c r="G177" s="74"/>
      <c r="H177" s="2">
        <f>SUM(H158:H176)</f>
        <v>61</v>
      </c>
      <c r="I177" s="2">
        <f>SUM(I158:I176)</f>
        <v>5124</v>
      </c>
      <c r="J177" s="45">
        <f>SUM(J158:J176)</f>
        <v>75.494659459459456</v>
      </c>
      <c r="K177"/>
      <c r="L177" s="13"/>
      <c r="M177" s="13"/>
      <c r="N177" s="13"/>
      <c r="O177" s="13"/>
      <c r="P177" s="13"/>
      <c r="Q177" s="22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</row>
    <row r="178" spans="1:45" ht="15.75" customHeight="1" x14ac:dyDescent="0.25">
      <c r="A178" s="180" t="s">
        <v>66</v>
      </c>
      <c r="B178" s="52">
        <v>2</v>
      </c>
      <c r="C178" s="182" t="s">
        <v>103</v>
      </c>
      <c r="D178" s="36" t="s">
        <v>4</v>
      </c>
      <c r="E178" s="6">
        <v>0.06</v>
      </c>
      <c r="F178" s="47">
        <f>B178*42</f>
        <v>84</v>
      </c>
      <c r="G178" s="49">
        <v>30</v>
      </c>
      <c r="H178" s="5">
        <f t="shared" ref="H178:H187" si="48">G178*E178</f>
        <v>1.7999999999999998</v>
      </c>
      <c r="I178" s="7">
        <f t="shared" ref="I178:I187" si="49">J178*G178</f>
        <v>151.19999999999999</v>
      </c>
      <c r="J178" s="8">
        <f>F178*E178</f>
        <v>5.04</v>
      </c>
    </row>
    <row r="179" spans="1:45" ht="15.75" customHeight="1" x14ac:dyDescent="0.25">
      <c r="A179" s="181"/>
      <c r="B179" s="60">
        <f>B178</f>
        <v>2</v>
      </c>
      <c r="C179" s="182"/>
      <c r="D179" s="36" t="s">
        <v>9</v>
      </c>
      <c r="E179" s="6">
        <v>8.0000000000000002E-3</v>
      </c>
      <c r="F179" s="58">
        <f>F178</f>
        <v>84</v>
      </c>
      <c r="G179" s="49">
        <v>40</v>
      </c>
      <c r="H179" s="5">
        <f t="shared" si="48"/>
        <v>0.32</v>
      </c>
      <c r="I179" s="7">
        <f t="shared" si="49"/>
        <v>26.880000000000003</v>
      </c>
      <c r="J179" s="8">
        <f t="shared" ref="J179:J200" si="50">F179*E179</f>
        <v>0.67200000000000004</v>
      </c>
    </row>
    <row r="180" spans="1:45" ht="15.75" customHeight="1" x14ac:dyDescent="0.25">
      <c r="A180" s="181"/>
      <c r="B180" s="60">
        <f t="shared" ref="B180:B200" si="51">B179</f>
        <v>2</v>
      </c>
      <c r="C180" s="182"/>
      <c r="D180" s="37" t="s">
        <v>13</v>
      </c>
      <c r="E180" s="40">
        <v>2.0000000000000001E-4</v>
      </c>
      <c r="F180" s="58">
        <f t="shared" ref="F180:F200" si="52">F179</f>
        <v>84</v>
      </c>
      <c r="G180" s="49">
        <v>267</v>
      </c>
      <c r="H180" s="5">
        <f t="shared" si="48"/>
        <v>5.3400000000000003E-2</v>
      </c>
      <c r="I180" s="7">
        <f t="shared" si="49"/>
        <v>4.4856000000000007</v>
      </c>
      <c r="J180" s="8">
        <f t="shared" si="50"/>
        <v>1.6800000000000002E-2</v>
      </c>
    </row>
    <row r="181" spans="1:45" ht="15.75" customHeight="1" x14ac:dyDescent="0.25">
      <c r="A181" s="181"/>
      <c r="B181" s="60">
        <f t="shared" si="51"/>
        <v>2</v>
      </c>
      <c r="C181" s="182"/>
      <c r="D181" s="36" t="s">
        <v>12</v>
      </c>
      <c r="E181" s="6">
        <v>3.0000000000000001E-3</v>
      </c>
      <c r="F181" s="58">
        <f t="shared" si="52"/>
        <v>84</v>
      </c>
      <c r="G181" s="49">
        <v>50</v>
      </c>
      <c r="H181" s="5">
        <f t="shared" si="48"/>
        <v>0.15</v>
      </c>
      <c r="I181" s="7">
        <f t="shared" si="49"/>
        <v>12.6</v>
      </c>
      <c r="J181" s="8">
        <f t="shared" si="50"/>
        <v>0.252</v>
      </c>
    </row>
    <row r="182" spans="1:45" ht="15.75" customHeight="1" x14ac:dyDescent="0.25">
      <c r="A182" s="181"/>
      <c r="B182" s="60">
        <f t="shared" si="51"/>
        <v>2</v>
      </c>
      <c r="C182" s="182"/>
      <c r="D182" s="37" t="s">
        <v>7</v>
      </c>
      <c r="E182" s="6">
        <v>3.0000000000000001E-3</v>
      </c>
      <c r="F182" s="58">
        <f t="shared" si="52"/>
        <v>84</v>
      </c>
      <c r="G182" s="47">
        <v>118</v>
      </c>
      <c r="H182" s="5">
        <f t="shared" si="48"/>
        <v>0.35399999999999998</v>
      </c>
      <c r="I182" s="7">
        <f t="shared" si="49"/>
        <v>29.736000000000001</v>
      </c>
      <c r="J182" s="8">
        <f t="shared" si="50"/>
        <v>0.252</v>
      </c>
    </row>
    <row r="183" spans="1:45" ht="15.75" customHeight="1" x14ac:dyDescent="0.25">
      <c r="A183" s="181"/>
      <c r="B183" s="60">
        <f t="shared" si="51"/>
        <v>2</v>
      </c>
      <c r="C183" s="183" t="s">
        <v>23</v>
      </c>
      <c r="D183" s="36" t="s">
        <v>8</v>
      </c>
      <c r="E183" s="6">
        <v>0.1</v>
      </c>
      <c r="F183" s="58">
        <f t="shared" si="52"/>
        <v>84</v>
      </c>
      <c r="G183" s="47">
        <v>45</v>
      </c>
      <c r="H183" s="5">
        <f t="shared" si="48"/>
        <v>4.5</v>
      </c>
      <c r="I183" s="7">
        <f t="shared" si="49"/>
        <v>378</v>
      </c>
      <c r="J183" s="8">
        <f t="shared" si="50"/>
        <v>8.4</v>
      </c>
    </row>
    <row r="184" spans="1:45" ht="15.75" customHeight="1" x14ac:dyDescent="0.25">
      <c r="A184" s="181"/>
      <c r="B184" s="60">
        <f t="shared" si="51"/>
        <v>2</v>
      </c>
      <c r="C184" s="184"/>
      <c r="D184" s="36" t="s">
        <v>18</v>
      </c>
      <c r="E184" s="6">
        <v>0.02</v>
      </c>
      <c r="F184" s="58">
        <f t="shared" si="52"/>
        <v>84</v>
      </c>
      <c r="G184" s="47">
        <v>40</v>
      </c>
      <c r="H184" s="5">
        <f t="shared" si="48"/>
        <v>0.8</v>
      </c>
      <c r="I184" s="7">
        <f t="shared" si="49"/>
        <v>67.2</v>
      </c>
      <c r="J184" s="8">
        <f t="shared" si="50"/>
        <v>1.68</v>
      </c>
    </row>
    <row r="185" spans="1:45" ht="15.75" customHeight="1" x14ac:dyDescent="0.25">
      <c r="A185" s="181"/>
      <c r="B185" s="60">
        <f t="shared" si="51"/>
        <v>2</v>
      </c>
      <c r="C185" s="184"/>
      <c r="D185" s="36" t="s">
        <v>9</v>
      </c>
      <c r="E185" s="6">
        <v>1.3000000000000001E-2</v>
      </c>
      <c r="F185" s="58">
        <f t="shared" si="52"/>
        <v>84</v>
      </c>
      <c r="G185" s="47">
        <v>40</v>
      </c>
      <c r="H185" s="5">
        <f t="shared" si="48"/>
        <v>0.52</v>
      </c>
      <c r="I185" s="7">
        <f t="shared" si="49"/>
        <v>43.680000000000007</v>
      </c>
      <c r="J185" s="8">
        <f t="shared" si="50"/>
        <v>1.0920000000000001</v>
      </c>
    </row>
    <row r="186" spans="1:45" ht="15.75" customHeight="1" x14ac:dyDescent="0.25">
      <c r="A186" s="181"/>
      <c r="B186" s="60">
        <f t="shared" si="51"/>
        <v>2</v>
      </c>
      <c r="C186" s="184"/>
      <c r="D186" s="37" t="s">
        <v>11</v>
      </c>
      <c r="E186" s="6">
        <v>1.2E-2</v>
      </c>
      <c r="F186" s="58">
        <f t="shared" si="52"/>
        <v>84</v>
      </c>
      <c r="G186" s="47">
        <v>27</v>
      </c>
      <c r="H186" s="5">
        <f t="shared" si="48"/>
        <v>0.32400000000000001</v>
      </c>
      <c r="I186" s="7">
        <f t="shared" si="49"/>
        <v>27.216000000000001</v>
      </c>
      <c r="J186" s="8">
        <f t="shared" si="50"/>
        <v>1.008</v>
      </c>
    </row>
    <row r="187" spans="1:45" ht="15.75" customHeight="1" x14ac:dyDescent="0.25">
      <c r="A187" s="181"/>
      <c r="B187" s="60">
        <f t="shared" si="51"/>
        <v>2</v>
      </c>
      <c r="C187" s="184"/>
      <c r="D187" s="37" t="s">
        <v>7</v>
      </c>
      <c r="E187" s="6">
        <v>5.0000000000000001E-3</v>
      </c>
      <c r="F187" s="58">
        <f t="shared" si="52"/>
        <v>84</v>
      </c>
      <c r="G187" s="47">
        <v>118</v>
      </c>
      <c r="H187" s="5">
        <f t="shared" si="48"/>
        <v>0.59</v>
      </c>
      <c r="I187" s="7">
        <f t="shared" si="49"/>
        <v>49.559999999999995</v>
      </c>
      <c r="J187" s="8">
        <f t="shared" si="50"/>
        <v>0.42</v>
      </c>
      <c r="L187"/>
      <c r="M187"/>
      <c r="N187"/>
      <c r="O187"/>
      <c r="P187"/>
      <c r="Q187"/>
      <c r="R187"/>
    </row>
    <row r="188" spans="1:45" ht="15.75" customHeight="1" x14ac:dyDescent="0.25">
      <c r="A188" s="181"/>
      <c r="B188" s="60">
        <f t="shared" si="51"/>
        <v>2</v>
      </c>
      <c r="C188" s="185"/>
      <c r="D188" s="37" t="s">
        <v>79</v>
      </c>
      <c r="E188" s="6">
        <v>0.17499999999999999</v>
      </c>
      <c r="F188" s="58">
        <f t="shared" si="52"/>
        <v>84</v>
      </c>
      <c r="G188" s="48"/>
      <c r="H188" s="79"/>
      <c r="I188" s="7"/>
      <c r="J188" s="6">
        <f t="shared" si="50"/>
        <v>14.7</v>
      </c>
    </row>
    <row r="189" spans="1:45" ht="15.75" customHeight="1" x14ac:dyDescent="0.25">
      <c r="A189" s="181"/>
      <c r="B189" s="60">
        <f t="shared" si="51"/>
        <v>2</v>
      </c>
      <c r="C189" s="186" t="s">
        <v>34</v>
      </c>
      <c r="D189" s="36" t="s">
        <v>61</v>
      </c>
      <c r="E189" s="6">
        <f>H189/G189</f>
        <v>7.5428108108108113E-2</v>
      </c>
      <c r="F189" s="58">
        <f t="shared" si="52"/>
        <v>84</v>
      </c>
      <c r="G189" s="47">
        <v>185</v>
      </c>
      <c r="H189" s="5">
        <f>61-H178-H179-H180-H181-H182-H183-H184-H185-H186-H187-H190-H191-H192-H193-H194-H195-H196-H198-H199-H200</f>
        <v>13.9542</v>
      </c>
      <c r="I189" s="7">
        <f t="shared" ref="I189:I196" si="53">J189*G189</f>
        <v>1172.1528000000001</v>
      </c>
      <c r="J189" s="8">
        <f t="shared" si="50"/>
        <v>6.3359610810810816</v>
      </c>
    </row>
    <row r="190" spans="1:45" ht="15.75" customHeight="1" x14ac:dyDescent="0.25">
      <c r="A190" s="181"/>
      <c r="B190" s="60">
        <f t="shared" si="51"/>
        <v>2</v>
      </c>
      <c r="C190" s="187"/>
      <c r="D190" s="36" t="s">
        <v>9</v>
      </c>
      <c r="E190" s="6">
        <v>0.02</v>
      </c>
      <c r="F190" s="58">
        <f t="shared" si="52"/>
        <v>84</v>
      </c>
      <c r="G190" s="49">
        <v>40</v>
      </c>
      <c r="H190" s="5">
        <f t="shared" ref="H190:H196" si="54">G190*E190</f>
        <v>0.8</v>
      </c>
      <c r="I190" s="7">
        <f t="shared" si="53"/>
        <v>67.2</v>
      </c>
      <c r="J190" s="8">
        <f t="shared" si="50"/>
        <v>1.68</v>
      </c>
    </row>
    <row r="191" spans="1:45" ht="15.75" customHeight="1" x14ac:dyDescent="0.25">
      <c r="A191" s="181"/>
      <c r="B191" s="60">
        <f t="shared" si="51"/>
        <v>2</v>
      </c>
      <c r="C191" s="187"/>
      <c r="D191" s="37" t="s">
        <v>11</v>
      </c>
      <c r="E191" s="6">
        <v>1.2999999999999999E-2</v>
      </c>
      <c r="F191" s="58">
        <f t="shared" si="52"/>
        <v>84</v>
      </c>
      <c r="G191" s="47">
        <v>27</v>
      </c>
      <c r="H191" s="5">
        <f t="shared" si="54"/>
        <v>0.35099999999999998</v>
      </c>
      <c r="I191" s="7">
        <f t="shared" si="53"/>
        <v>29.483999999999995</v>
      </c>
      <c r="J191" s="8">
        <f t="shared" si="50"/>
        <v>1.0919999999999999</v>
      </c>
    </row>
    <row r="192" spans="1:45" ht="15.75" customHeight="1" x14ac:dyDescent="0.25">
      <c r="A192" s="181"/>
      <c r="B192" s="60">
        <f t="shared" si="51"/>
        <v>2</v>
      </c>
      <c r="C192" s="187"/>
      <c r="D192" s="37" t="s">
        <v>27</v>
      </c>
      <c r="E192" s="6">
        <v>0.01</v>
      </c>
      <c r="F192" s="58">
        <f t="shared" si="52"/>
        <v>84</v>
      </c>
      <c r="G192" s="47">
        <v>665</v>
      </c>
      <c r="H192" s="5">
        <f t="shared" si="54"/>
        <v>6.65</v>
      </c>
      <c r="I192" s="7">
        <f t="shared" si="53"/>
        <v>558.6</v>
      </c>
      <c r="J192" s="8">
        <f t="shared" si="50"/>
        <v>0.84</v>
      </c>
    </row>
    <row r="193" spans="1:45" ht="15.75" customHeight="1" x14ac:dyDescent="0.25">
      <c r="A193" s="181"/>
      <c r="B193" s="60">
        <f t="shared" si="51"/>
        <v>2</v>
      </c>
      <c r="C193" s="188"/>
      <c r="D193" s="37" t="s">
        <v>87</v>
      </c>
      <c r="E193" s="6">
        <v>5.8000000000000003E-2</v>
      </c>
      <c r="F193" s="58">
        <f t="shared" si="52"/>
        <v>84</v>
      </c>
      <c r="G193" s="47">
        <v>50</v>
      </c>
      <c r="H193" s="5">
        <f t="shared" si="54"/>
        <v>2.9000000000000004</v>
      </c>
      <c r="I193" s="7">
        <f t="shared" si="53"/>
        <v>243.6</v>
      </c>
      <c r="J193" s="8">
        <f t="shared" si="50"/>
        <v>4.8719999999999999</v>
      </c>
    </row>
    <row r="194" spans="1:45" ht="15.75" customHeight="1" x14ac:dyDescent="0.25">
      <c r="A194" s="181"/>
      <c r="B194" s="60">
        <f t="shared" si="51"/>
        <v>2</v>
      </c>
      <c r="C194" s="183" t="s">
        <v>99</v>
      </c>
      <c r="D194" s="36" t="s">
        <v>14</v>
      </c>
      <c r="E194" s="6">
        <v>4.5999999999999999E-2</v>
      </c>
      <c r="F194" s="58">
        <f t="shared" si="52"/>
        <v>84</v>
      </c>
      <c r="G194" s="47">
        <v>80</v>
      </c>
      <c r="H194" s="5">
        <f t="shared" si="54"/>
        <v>3.6799999999999997</v>
      </c>
      <c r="I194" s="7">
        <f t="shared" si="53"/>
        <v>309.12</v>
      </c>
      <c r="J194" s="8">
        <f t="shared" si="50"/>
        <v>3.8639999999999999</v>
      </c>
      <c r="L194" s="18"/>
      <c r="M194" s="16"/>
      <c r="N194" s="16"/>
      <c r="O194" s="16"/>
      <c r="P194" s="16"/>
      <c r="Q194" s="24"/>
      <c r="R194" s="16"/>
    </row>
    <row r="195" spans="1:45" ht="15.75" customHeight="1" x14ac:dyDescent="0.25">
      <c r="A195" s="181"/>
      <c r="B195" s="60">
        <f t="shared" si="51"/>
        <v>2</v>
      </c>
      <c r="C195" s="184"/>
      <c r="D195" s="36" t="s">
        <v>12</v>
      </c>
      <c r="E195" s="6">
        <v>2.4E-2</v>
      </c>
      <c r="F195" s="58">
        <f t="shared" si="52"/>
        <v>84</v>
      </c>
      <c r="G195" s="47">
        <v>50</v>
      </c>
      <c r="H195" s="5">
        <f t="shared" si="54"/>
        <v>1.2</v>
      </c>
      <c r="I195" s="7">
        <f t="shared" si="53"/>
        <v>100.8</v>
      </c>
      <c r="J195" s="8">
        <f t="shared" si="50"/>
        <v>2.016</v>
      </c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</row>
    <row r="196" spans="1:45" s="16" customFormat="1" ht="15.75" customHeight="1" x14ac:dyDescent="0.25">
      <c r="A196" s="181"/>
      <c r="B196" s="60">
        <f t="shared" si="51"/>
        <v>2</v>
      </c>
      <c r="C196" s="184"/>
      <c r="D196" s="36" t="s">
        <v>13</v>
      </c>
      <c r="E196" s="40">
        <v>2.0000000000000001E-4</v>
      </c>
      <c r="F196" s="58">
        <f t="shared" si="52"/>
        <v>84</v>
      </c>
      <c r="G196" s="47">
        <v>267</v>
      </c>
      <c r="H196" s="5">
        <f t="shared" si="54"/>
        <v>5.3400000000000003E-2</v>
      </c>
      <c r="I196" s="7">
        <f t="shared" si="53"/>
        <v>4.4856000000000007</v>
      </c>
      <c r="J196" s="8">
        <f t="shared" si="50"/>
        <v>1.6800000000000002E-2</v>
      </c>
      <c r="K196"/>
      <c r="L196"/>
      <c r="M196"/>
      <c r="N196"/>
      <c r="O196"/>
      <c r="P196"/>
      <c r="Q196"/>
      <c r="R196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</row>
    <row r="197" spans="1:45" ht="15.75" customHeight="1" x14ac:dyDescent="0.25">
      <c r="A197" s="181"/>
      <c r="B197" s="60">
        <f t="shared" si="51"/>
        <v>2</v>
      </c>
      <c r="C197" s="185"/>
      <c r="D197" s="36" t="s">
        <v>79</v>
      </c>
      <c r="E197" s="6">
        <v>0.17199999999999999</v>
      </c>
      <c r="F197" s="58">
        <f t="shared" si="52"/>
        <v>84</v>
      </c>
      <c r="G197" s="47"/>
      <c r="H197" s="5"/>
      <c r="I197" s="7"/>
      <c r="J197" s="8">
        <f t="shared" si="50"/>
        <v>14.447999999999999</v>
      </c>
    </row>
    <row r="198" spans="1:45" ht="15.75" customHeight="1" x14ac:dyDescent="0.25">
      <c r="A198" s="181"/>
      <c r="B198" s="60">
        <f t="shared" si="51"/>
        <v>2</v>
      </c>
      <c r="C198" s="3" t="s">
        <v>38</v>
      </c>
      <c r="D198" s="41" t="s">
        <v>38</v>
      </c>
      <c r="E198" s="6">
        <v>0.04</v>
      </c>
      <c r="F198" s="58">
        <f t="shared" si="52"/>
        <v>84</v>
      </c>
      <c r="G198" s="47">
        <v>40</v>
      </c>
      <c r="H198" s="5">
        <f>G198*E198</f>
        <v>1.6</v>
      </c>
      <c r="I198" s="7">
        <f>J198*G198</f>
        <v>134.4</v>
      </c>
      <c r="J198" s="8">
        <f t="shared" si="50"/>
        <v>3.36</v>
      </c>
    </row>
    <row r="199" spans="1:45" ht="15.75" customHeight="1" x14ac:dyDescent="0.25">
      <c r="A199" s="181"/>
      <c r="B199" s="60">
        <f t="shared" si="51"/>
        <v>2</v>
      </c>
      <c r="C199" s="76" t="s">
        <v>22</v>
      </c>
      <c r="D199" s="39" t="s">
        <v>22</v>
      </c>
      <c r="E199" s="6">
        <v>0.05</v>
      </c>
      <c r="F199" s="58">
        <f t="shared" si="52"/>
        <v>84</v>
      </c>
      <c r="G199" s="48">
        <v>88</v>
      </c>
      <c r="H199" s="5">
        <f>G199*E199</f>
        <v>4.4000000000000004</v>
      </c>
      <c r="I199" s="7">
        <f>J199*G199</f>
        <v>369.6</v>
      </c>
      <c r="J199" s="8">
        <f t="shared" si="50"/>
        <v>4.2</v>
      </c>
    </row>
    <row r="200" spans="1:45" ht="15.75" customHeight="1" x14ac:dyDescent="0.25">
      <c r="A200" s="191"/>
      <c r="B200" s="60">
        <f t="shared" si="51"/>
        <v>2</v>
      </c>
      <c r="C200" s="77" t="s">
        <v>88</v>
      </c>
      <c r="D200" s="36" t="s">
        <v>25</v>
      </c>
      <c r="E200" s="6">
        <v>0.1</v>
      </c>
      <c r="F200" s="58">
        <f t="shared" si="52"/>
        <v>84</v>
      </c>
      <c r="G200" s="47">
        <v>160</v>
      </c>
      <c r="H200" s="5">
        <f>G200*E200</f>
        <v>16</v>
      </c>
      <c r="I200" s="7">
        <f>J200*G200</f>
        <v>1344</v>
      </c>
      <c r="J200" s="8">
        <f t="shared" si="50"/>
        <v>8.4</v>
      </c>
      <c r="L200"/>
      <c r="M200"/>
      <c r="N200"/>
      <c r="O200"/>
      <c r="P200"/>
      <c r="Q200"/>
      <c r="R200"/>
    </row>
    <row r="201" spans="1:45" ht="15.75" customHeight="1" x14ac:dyDescent="0.25">
      <c r="A201" s="174" t="s">
        <v>41</v>
      </c>
      <c r="B201" s="174"/>
      <c r="C201" s="174"/>
      <c r="D201" s="174"/>
      <c r="E201" s="45"/>
      <c r="F201" s="74"/>
      <c r="G201" s="74"/>
      <c r="H201" s="2">
        <f>SUM(H178:H200)</f>
        <v>61.000000000000007</v>
      </c>
      <c r="I201" s="2">
        <f>SUM(I178:I200)</f>
        <v>5124</v>
      </c>
      <c r="J201" s="45">
        <f>SUM(J178:J200)</f>
        <v>84.657561081081084</v>
      </c>
      <c r="L201"/>
      <c r="M201"/>
      <c r="N201"/>
      <c r="O201"/>
      <c r="P201"/>
      <c r="Q201"/>
      <c r="R201"/>
    </row>
    <row r="202" spans="1:45" ht="15.75" customHeight="1" x14ac:dyDescent="0.25">
      <c r="A202"/>
      <c r="B202"/>
      <c r="C202"/>
      <c r="D202"/>
      <c r="E202" s="27"/>
      <c r="F202"/>
      <c r="G202"/>
      <c r="H202"/>
      <c r="I202"/>
      <c r="J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</row>
    <row r="203" spans="1:45" customFormat="1" ht="15.75" customHeight="1" x14ac:dyDescent="0.25">
      <c r="E203" s="27"/>
    </row>
    <row r="204" spans="1:45" customFormat="1" ht="15.75" customHeight="1" x14ac:dyDescent="0.25">
      <c r="E204" s="27"/>
    </row>
    <row r="205" spans="1:45" customFormat="1" ht="15.75" customHeight="1" x14ac:dyDescent="0.25">
      <c r="E205" s="27"/>
    </row>
    <row r="206" spans="1:45" customFormat="1" ht="15.75" customHeight="1" x14ac:dyDescent="0.25">
      <c r="E206" s="27"/>
    </row>
    <row r="207" spans="1:45" customFormat="1" ht="15.75" customHeight="1" x14ac:dyDescent="0.25">
      <c r="E207" s="27"/>
    </row>
    <row r="208" spans="1:45" customFormat="1" ht="15.75" customHeight="1" x14ac:dyDescent="0.25">
      <c r="E208" s="27"/>
      <c r="L208" s="13"/>
      <c r="M208" s="13"/>
      <c r="N208" s="13"/>
      <c r="O208" s="13"/>
      <c r="P208" s="13"/>
      <c r="Q208" s="22"/>
      <c r="R208" s="13"/>
    </row>
    <row r="209" spans="1:45" customFormat="1" ht="33.75" customHeight="1" x14ac:dyDescent="0.25">
      <c r="A209" s="189" t="s">
        <v>47</v>
      </c>
      <c r="B209" s="190"/>
      <c r="C209" s="10" t="s">
        <v>53</v>
      </c>
      <c r="D209" s="10" t="s">
        <v>60</v>
      </c>
      <c r="E209" s="11" t="s">
        <v>49</v>
      </c>
      <c r="F209" s="10" t="s">
        <v>1</v>
      </c>
      <c r="G209" s="10" t="s">
        <v>46</v>
      </c>
      <c r="H209" s="10" t="s">
        <v>50</v>
      </c>
      <c r="I209" s="10" t="s">
        <v>51</v>
      </c>
      <c r="J209" s="11" t="s">
        <v>2</v>
      </c>
      <c r="L209" s="13"/>
      <c r="M209" s="13"/>
      <c r="N209" s="13"/>
      <c r="O209" s="13"/>
      <c r="P209" s="13"/>
      <c r="Q209" s="22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</row>
    <row r="210" spans="1:45" ht="27.75" customHeight="1" x14ac:dyDescent="0.25">
      <c r="A210" s="201" t="s">
        <v>67</v>
      </c>
      <c r="B210" s="52">
        <v>2</v>
      </c>
      <c r="C210" s="182" t="s">
        <v>78</v>
      </c>
      <c r="D210" s="36" t="s">
        <v>6</v>
      </c>
      <c r="E210" s="6">
        <v>4.5999999999999999E-2</v>
      </c>
      <c r="F210" s="47">
        <f>B210*42</f>
        <v>84</v>
      </c>
      <c r="G210" s="47">
        <v>38</v>
      </c>
      <c r="H210" s="5">
        <f>G210*E210</f>
        <v>1.748</v>
      </c>
      <c r="I210" s="7">
        <f t="shared" ref="I210:I220" si="55">J210*G210</f>
        <v>146.83199999999999</v>
      </c>
      <c r="J210" s="8">
        <f>F210*E210</f>
        <v>3.8639999999999999</v>
      </c>
    </row>
    <row r="211" spans="1:45" ht="15" customHeight="1" x14ac:dyDescent="0.25">
      <c r="A211" s="201"/>
      <c r="B211" s="60">
        <f>B210</f>
        <v>2</v>
      </c>
      <c r="C211" s="182"/>
      <c r="D211" s="36" t="s">
        <v>35</v>
      </c>
      <c r="E211" s="6">
        <v>0.02</v>
      </c>
      <c r="F211" s="58">
        <f>F210</f>
        <v>84</v>
      </c>
      <c r="G211" s="48">
        <v>125</v>
      </c>
      <c r="H211" s="5">
        <f>G211*E211</f>
        <v>2.5</v>
      </c>
      <c r="I211" s="7">
        <f t="shared" si="55"/>
        <v>210</v>
      </c>
      <c r="J211" s="8">
        <f t="shared" ref="J211:J231" si="56">F211*E211</f>
        <v>1.68</v>
      </c>
    </row>
    <row r="212" spans="1:45" ht="15.75" customHeight="1" x14ac:dyDescent="0.25">
      <c r="A212" s="201"/>
      <c r="B212" s="60">
        <f t="shared" ref="B212:B231" si="57">B211</f>
        <v>2</v>
      </c>
      <c r="C212" s="182"/>
      <c r="D212" s="37" t="s">
        <v>7</v>
      </c>
      <c r="E212" s="6">
        <v>3.0000000000000001E-3</v>
      </c>
      <c r="F212" s="58">
        <f t="shared" ref="F212:F231" si="58">F211</f>
        <v>84</v>
      </c>
      <c r="G212" s="49">
        <v>118</v>
      </c>
      <c r="H212" s="5">
        <f>G212*E212</f>
        <v>0.35399999999999998</v>
      </c>
      <c r="I212" s="7">
        <f t="shared" si="55"/>
        <v>29.736000000000001</v>
      </c>
      <c r="J212" s="8">
        <f t="shared" si="56"/>
        <v>0.252</v>
      </c>
    </row>
    <row r="213" spans="1:45" ht="15.75" customHeight="1" x14ac:dyDescent="0.25">
      <c r="A213" s="201"/>
      <c r="B213" s="60">
        <f t="shared" si="57"/>
        <v>2</v>
      </c>
      <c r="C213" s="182"/>
      <c r="D213" s="36" t="s">
        <v>9</v>
      </c>
      <c r="E213" s="6">
        <v>1.3000000000000001E-2</v>
      </c>
      <c r="F213" s="58">
        <f t="shared" si="58"/>
        <v>84</v>
      </c>
      <c r="G213" s="49">
        <v>40</v>
      </c>
      <c r="H213" s="5">
        <f>G213*E213</f>
        <v>0.52</v>
      </c>
      <c r="I213" s="7">
        <f t="shared" si="55"/>
        <v>43.680000000000007</v>
      </c>
      <c r="J213" s="8">
        <f t="shared" si="56"/>
        <v>1.0920000000000001</v>
      </c>
    </row>
    <row r="214" spans="1:45" ht="15.75" customHeight="1" x14ac:dyDescent="0.25">
      <c r="A214" s="201"/>
      <c r="B214" s="60">
        <f t="shared" si="57"/>
        <v>2</v>
      </c>
      <c r="C214" s="183" t="s">
        <v>31</v>
      </c>
      <c r="D214" s="36" t="s">
        <v>81</v>
      </c>
      <c r="E214" s="6">
        <f>H214/G214</f>
        <v>1.3538999999999999E-2</v>
      </c>
      <c r="F214" s="58">
        <f t="shared" si="58"/>
        <v>84</v>
      </c>
      <c r="G214" s="47">
        <v>400</v>
      </c>
      <c r="H214" s="5">
        <f>61-H210-H211-H212-H213-H215-H216-H217-H218-H219-H220-H221-H222-H223-H224-H225-H226-H227-H228-H229-H230-H231</f>
        <v>5.4155999999999995</v>
      </c>
      <c r="I214" s="7">
        <f t="shared" si="55"/>
        <v>454.91039999999998</v>
      </c>
      <c r="J214" s="8">
        <f t="shared" si="56"/>
        <v>1.137276</v>
      </c>
    </row>
    <row r="215" spans="1:45" ht="15.75" customHeight="1" x14ac:dyDescent="0.25">
      <c r="A215" s="201"/>
      <c r="B215" s="60">
        <f t="shared" si="57"/>
        <v>2</v>
      </c>
      <c r="C215" s="184"/>
      <c r="D215" s="36" t="s">
        <v>8</v>
      </c>
      <c r="E215" s="6">
        <v>0.107</v>
      </c>
      <c r="F215" s="58">
        <f t="shared" si="58"/>
        <v>84</v>
      </c>
      <c r="G215" s="47">
        <v>45</v>
      </c>
      <c r="H215" s="5">
        <f t="shared" ref="H215:H220" si="59">G215*E215</f>
        <v>4.8149999999999995</v>
      </c>
      <c r="I215" s="7">
        <f t="shared" si="55"/>
        <v>404.46</v>
      </c>
      <c r="J215" s="8">
        <f t="shared" si="56"/>
        <v>8.9879999999999995</v>
      </c>
    </row>
    <row r="216" spans="1:45" ht="15.75" customHeight="1" x14ac:dyDescent="0.25">
      <c r="A216" s="201"/>
      <c r="B216" s="60">
        <f t="shared" si="57"/>
        <v>2</v>
      </c>
      <c r="C216" s="184"/>
      <c r="D216" s="36" t="s">
        <v>87</v>
      </c>
      <c r="E216" s="6">
        <v>6.0000000000000001E-3</v>
      </c>
      <c r="F216" s="58">
        <f t="shared" si="58"/>
        <v>84</v>
      </c>
      <c r="G216" s="47">
        <v>50</v>
      </c>
      <c r="H216" s="5">
        <f t="shared" si="59"/>
        <v>0.3</v>
      </c>
      <c r="I216" s="7">
        <f t="shared" si="55"/>
        <v>25.2</v>
      </c>
      <c r="J216" s="8">
        <f t="shared" si="56"/>
        <v>0.504</v>
      </c>
    </row>
    <row r="217" spans="1:45" ht="15.75" customHeight="1" x14ac:dyDescent="0.25">
      <c r="A217" s="201"/>
      <c r="B217" s="60">
        <f t="shared" si="57"/>
        <v>2</v>
      </c>
      <c r="C217" s="184"/>
      <c r="D217" s="36" t="s">
        <v>9</v>
      </c>
      <c r="E217" s="6">
        <v>1.3000000000000001E-2</v>
      </c>
      <c r="F217" s="58">
        <f t="shared" si="58"/>
        <v>84</v>
      </c>
      <c r="G217" s="47">
        <v>40</v>
      </c>
      <c r="H217" s="5">
        <f t="shared" si="59"/>
        <v>0.52</v>
      </c>
      <c r="I217" s="7">
        <f t="shared" si="55"/>
        <v>43.680000000000007</v>
      </c>
      <c r="J217" s="8">
        <f t="shared" si="56"/>
        <v>1.0920000000000001</v>
      </c>
    </row>
    <row r="218" spans="1:45" ht="15.75" customHeight="1" x14ac:dyDescent="0.25">
      <c r="A218" s="201"/>
      <c r="B218" s="60">
        <f t="shared" si="57"/>
        <v>2</v>
      </c>
      <c r="C218" s="184"/>
      <c r="D218" s="37" t="s">
        <v>11</v>
      </c>
      <c r="E218" s="6">
        <v>1.2E-2</v>
      </c>
      <c r="F218" s="58">
        <f t="shared" si="58"/>
        <v>84</v>
      </c>
      <c r="G218" s="47">
        <v>27</v>
      </c>
      <c r="H218" s="5">
        <f t="shared" si="59"/>
        <v>0.32400000000000001</v>
      </c>
      <c r="I218" s="7">
        <f t="shared" si="55"/>
        <v>27.216000000000001</v>
      </c>
      <c r="J218" s="8">
        <f t="shared" si="56"/>
        <v>1.008</v>
      </c>
    </row>
    <row r="219" spans="1:45" ht="15.75" customHeight="1" x14ac:dyDescent="0.25">
      <c r="A219" s="201"/>
      <c r="B219" s="60">
        <f t="shared" si="57"/>
        <v>2</v>
      </c>
      <c r="C219" s="184"/>
      <c r="D219" s="37" t="s">
        <v>7</v>
      </c>
      <c r="E219" s="6">
        <v>3.0000000000000001E-3</v>
      </c>
      <c r="F219" s="58">
        <f t="shared" si="58"/>
        <v>84</v>
      </c>
      <c r="G219" s="47">
        <v>118</v>
      </c>
      <c r="H219" s="5">
        <f t="shared" si="59"/>
        <v>0.35399999999999998</v>
      </c>
      <c r="I219" s="7">
        <f t="shared" si="55"/>
        <v>29.736000000000001</v>
      </c>
      <c r="J219" s="8">
        <f t="shared" si="56"/>
        <v>0.252</v>
      </c>
    </row>
    <row r="220" spans="1:45" ht="15.75" customHeight="1" x14ac:dyDescent="0.25">
      <c r="A220" s="201"/>
      <c r="B220" s="60">
        <f t="shared" si="57"/>
        <v>2</v>
      </c>
      <c r="C220" s="184"/>
      <c r="D220" s="37" t="s">
        <v>32</v>
      </c>
      <c r="E220" s="6">
        <v>6.0000000000000001E-3</v>
      </c>
      <c r="F220" s="58">
        <f t="shared" si="58"/>
        <v>84</v>
      </c>
      <c r="G220" s="47">
        <v>170</v>
      </c>
      <c r="H220" s="5">
        <f t="shared" si="59"/>
        <v>1.02</v>
      </c>
      <c r="I220" s="7">
        <f t="shared" si="55"/>
        <v>85.68</v>
      </c>
      <c r="J220" s="8">
        <f t="shared" si="56"/>
        <v>0.504</v>
      </c>
    </row>
    <row r="221" spans="1:45" ht="15.75" customHeight="1" x14ac:dyDescent="0.25">
      <c r="A221" s="201"/>
      <c r="B221" s="60">
        <f t="shared" si="57"/>
        <v>2</v>
      </c>
      <c r="C221" s="185"/>
      <c r="D221" s="37" t="s">
        <v>79</v>
      </c>
      <c r="E221" s="6">
        <v>0.188</v>
      </c>
      <c r="F221" s="58">
        <f t="shared" si="58"/>
        <v>84</v>
      </c>
      <c r="G221" s="47"/>
      <c r="H221" s="5"/>
      <c r="I221" s="7"/>
      <c r="J221" s="8">
        <f t="shared" si="56"/>
        <v>15.792</v>
      </c>
    </row>
    <row r="222" spans="1:45" ht="15.75" customHeight="1" x14ac:dyDescent="0.25">
      <c r="A222" s="201"/>
      <c r="B222" s="60">
        <f t="shared" si="57"/>
        <v>2</v>
      </c>
      <c r="C222" s="186" t="s">
        <v>86</v>
      </c>
      <c r="D222" s="36" t="s">
        <v>81</v>
      </c>
      <c r="E222" s="6">
        <v>7.9000000000000001E-2</v>
      </c>
      <c r="F222" s="58">
        <f t="shared" si="58"/>
        <v>84</v>
      </c>
      <c r="G222" s="47">
        <v>400</v>
      </c>
      <c r="H222" s="5">
        <f t="shared" ref="H222:H229" si="60">G222*E222</f>
        <v>31.6</v>
      </c>
      <c r="I222" s="7">
        <f t="shared" ref="I222:I229" si="61">J222*G222</f>
        <v>2654.4</v>
      </c>
      <c r="J222" s="8">
        <f t="shared" si="56"/>
        <v>6.6360000000000001</v>
      </c>
    </row>
    <row r="223" spans="1:45" ht="15.75" customHeight="1" x14ac:dyDescent="0.25">
      <c r="A223" s="201"/>
      <c r="B223" s="60">
        <f t="shared" si="57"/>
        <v>2</v>
      </c>
      <c r="C223" s="187"/>
      <c r="D223" s="36" t="s">
        <v>9</v>
      </c>
      <c r="E223" s="6">
        <v>3.0000000000000001E-3</v>
      </c>
      <c r="F223" s="58">
        <f t="shared" si="58"/>
        <v>84</v>
      </c>
      <c r="G223" s="47">
        <v>40</v>
      </c>
      <c r="H223" s="5">
        <f t="shared" si="60"/>
        <v>0.12</v>
      </c>
      <c r="I223" s="7">
        <f t="shared" si="61"/>
        <v>10.08</v>
      </c>
      <c r="J223" s="8">
        <f t="shared" si="56"/>
        <v>0.252</v>
      </c>
    </row>
    <row r="224" spans="1:45" ht="15.75" customHeight="1" x14ac:dyDescent="0.25">
      <c r="A224" s="201"/>
      <c r="B224" s="60">
        <f t="shared" si="57"/>
        <v>2</v>
      </c>
      <c r="C224" s="188"/>
      <c r="D224" s="36" t="s">
        <v>11</v>
      </c>
      <c r="E224" s="6">
        <v>3.0000000000000001E-3</v>
      </c>
      <c r="F224" s="58">
        <f t="shared" si="58"/>
        <v>84</v>
      </c>
      <c r="G224" s="47">
        <v>27</v>
      </c>
      <c r="H224" s="5">
        <f t="shared" si="60"/>
        <v>8.1000000000000003E-2</v>
      </c>
      <c r="I224" s="7">
        <f t="shared" si="61"/>
        <v>6.8040000000000003</v>
      </c>
      <c r="J224" s="8">
        <f t="shared" si="56"/>
        <v>0.252</v>
      </c>
    </row>
    <row r="225" spans="1:45" ht="15.75" customHeight="1" x14ac:dyDescent="0.25">
      <c r="A225" s="201"/>
      <c r="B225" s="60">
        <f t="shared" si="57"/>
        <v>2</v>
      </c>
      <c r="C225" s="183" t="s">
        <v>42</v>
      </c>
      <c r="D225" s="36" t="s">
        <v>44</v>
      </c>
      <c r="E225" s="6">
        <v>5.0999999999999997E-2</v>
      </c>
      <c r="F225" s="58">
        <f t="shared" si="58"/>
        <v>84</v>
      </c>
      <c r="G225" s="47">
        <v>50</v>
      </c>
      <c r="H225" s="5">
        <f t="shared" si="60"/>
        <v>2.5499999999999998</v>
      </c>
      <c r="I225" s="7">
        <f t="shared" si="61"/>
        <v>214.2</v>
      </c>
      <c r="J225" s="8">
        <f t="shared" si="56"/>
        <v>4.2839999999999998</v>
      </c>
    </row>
    <row r="226" spans="1:45" ht="15.75" customHeight="1" x14ac:dyDescent="0.25">
      <c r="A226" s="201"/>
      <c r="B226" s="60">
        <f t="shared" si="57"/>
        <v>2</v>
      </c>
      <c r="C226" s="185"/>
      <c r="D226" s="36" t="s">
        <v>27</v>
      </c>
      <c r="E226" s="6">
        <v>5.0000000000000001E-3</v>
      </c>
      <c r="F226" s="58">
        <f t="shared" si="58"/>
        <v>84</v>
      </c>
      <c r="G226" s="47">
        <v>665</v>
      </c>
      <c r="H226" s="5">
        <f t="shared" si="60"/>
        <v>3.3250000000000002</v>
      </c>
      <c r="I226" s="7">
        <f t="shared" si="61"/>
        <v>279.3</v>
      </c>
      <c r="J226" s="8">
        <f t="shared" si="56"/>
        <v>0.42</v>
      </c>
      <c r="L226"/>
      <c r="M226"/>
      <c r="N226"/>
      <c r="O226"/>
      <c r="P226"/>
      <c r="Q226"/>
      <c r="R226"/>
    </row>
    <row r="227" spans="1:45" ht="15.75" customHeight="1" x14ac:dyDescent="0.25">
      <c r="A227" s="201"/>
      <c r="B227" s="60">
        <f t="shared" si="57"/>
        <v>2</v>
      </c>
      <c r="C227" s="183" t="s">
        <v>39</v>
      </c>
      <c r="D227" s="36" t="s">
        <v>76</v>
      </c>
      <c r="E227" s="44">
        <v>0.02</v>
      </c>
      <c r="F227" s="58">
        <f t="shared" si="58"/>
        <v>84</v>
      </c>
      <c r="G227" s="47">
        <v>140</v>
      </c>
      <c r="H227" s="5">
        <f t="shared" si="60"/>
        <v>2.8000000000000003</v>
      </c>
      <c r="I227" s="7">
        <f t="shared" si="61"/>
        <v>235.2</v>
      </c>
      <c r="J227" s="8">
        <f t="shared" si="56"/>
        <v>1.68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57"/>
        <v>2</v>
      </c>
      <c r="C228" s="184"/>
      <c r="D228" s="36" t="s">
        <v>12</v>
      </c>
      <c r="E228" s="44">
        <v>0.02</v>
      </c>
      <c r="F228" s="58">
        <f t="shared" si="58"/>
        <v>84</v>
      </c>
      <c r="G228" s="47">
        <v>50</v>
      </c>
      <c r="H228" s="5">
        <f t="shared" si="60"/>
        <v>1</v>
      </c>
      <c r="I228" s="7">
        <f t="shared" si="61"/>
        <v>84</v>
      </c>
      <c r="J228" s="8">
        <f t="shared" si="56"/>
        <v>1.68</v>
      </c>
      <c r="L228"/>
      <c r="M228"/>
      <c r="N228"/>
      <c r="O228"/>
      <c r="P228"/>
      <c r="Q228"/>
      <c r="R228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</row>
    <row r="229" spans="1:45" s="16" customFormat="1" ht="15.75" customHeight="1" x14ac:dyDescent="0.25">
      <c r="A229" s="201"/>
      <c r="B229" s="60">
        <f t="shared" si="57"/>
        <v>2</v>
      </c>
      <c r="C229" s="184"/>
      <c r="D229" s="36" t="s">
        <v>13</v>
      </c>
      <c r="E229" s="19">
        <v>2.0000000000000001E-4</v>
      </c>
      <c r="F229" s="58">
        <f t="shared" si="58"/>
        <v>84</v>
      </c>
      <c r="G229" s="47">
        <v>267</v>
      </c>
      <c r="H229" s="5">
        <f t="shared" si="60"/>
        <v>5.3400000000000003E-2</v>
      </c>
      <c r="I229" s="7">
        <f t="shared" si="61"/>
        <v>4.4856000000000007</v>
      </c>
      <c r="J229" s="8">
        <f t="shared" si="56"/>
        <v>1.6800000000000002E-2</v>
      </c>
      <c r="K229"/>
      <c r="L229"/>
      <c r="M229"/>
      <c r="N229"/>
      <c r="O229"/>
      <c r="P229"/>
      <c r="Q229"/>
      <c r="R229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</row>
    <row r="230" spans="1:45" ht="15.75" customHeight="1" x14ac:dyDescent="0.25">
      <c r="A230" s="201"/>
      <c r="B230" s="60">
        <f t="shared" si="57"/>
        <v>2</v>
      </c>
      <c r="C230" s="185"/>
      <c r="D230" s="36" t="s">
        <v>79</v>
      </c>
      <c r="E230" s="44">
        <v>0.2</v>
      </c>
      <c r="F230" s="58">
        <f t="shared" si="58"/>
        <v>84</v>
      </c>
      <c r="G230" s="47"/>
      <c r="H230" s="5"/>
      <c r="I230" s="7"/>
      <c r="J230" s="8">
        <f t="shared" si="56"/>
        <v>16.8</v>
      </c>
    </row>
    <row r="231" spans="1:45" ht="15.75" customHeight="1" x14ac:dyDescent="0.25">
      <c r="A231" s="201"/>
      <c r="B231" s="60">
        <f t="shared" si="57"/>
        <v>2</v>
      </c>
      <c r="C231" s="3" t="s">
        <v>38</v>
      </c>
      <c r="D231" s="41" t="s">
        <v>38</v>
      </c>
      <c r="E231" s="6">
        <v>0.04</v>
      </c>
      <c r="F231" s="58">
        <f t="shared" si="58"/>
        <v>84</v>
      </c>
      <c r="G231" s="47">
        <v>40</v>
      </c>
      <c r="H231" s="5">
        <f>G231*E231</f>
        <v>1.6</v>
      </c>
      <c r="I231" s="7">
        <f>J231*G231</f>
        <v>134.4</v>
      </c>
      <c r="J231" s="8">
        <f t="shared" si="56"/>
        <v>3.36</v>
      </c>
    </row>
    <row r="232" spans="1:45" ht="15.75" customHeight="1" x14ac:dyDescent="0.25">
      <c r="A232" s="174" t="s">
        <v>41</v>
      </c>
      <c r="B232" s="174"/>
      <c r="C232" s="174"/>
      <c r="D232" s="174"/>
      <c r="E232" s="45"/>
      <c r="F232" s="74"/>
      <c r="G232" s="74"/>
      <c r="H232" s="2">
        <f>SUM(H210:H231)</f>
        <v>61.000000000000007</v>
      </c>
      <c r="I232" s="2">
        <f>SUM(I210:I231)</f>
        <v>5124</v>
      </c>
      <c r="J232" s="45">
        <f>SUM(J210:J231)</f>
        <v>71.546076000000014</v>
      </c>
    </row>
    <row r="233" spans="1:45" ht="15.75" customHeight="1" x14ac:dyDescent="0.25">
      <c r="A233" s="180" t="s">
        <v>68</v>
      </c>
      <c r="B233" s="52">
        <v>2</v>
      </c>
      <c r="C233" s="195" t="s">
        <v>36</v>
      </c>
      <c r="D233" s="36" t="s">
        <v>6</v>
      </c>
      <c r="E233" s="6">
        <v>3.6000000000000004E-2</v>
      </c>
      <c r="F233" s="47">
        <f>B233*42</f>
        <v>84</v>
      </c>
      <c r="G233" s="47">
        <v>38</v>
      </c>
      <c r="H233" s="5">
        <f t="shared" ref="H233:H245" si="62">G233*E233</f>
        <v>1.3680000000000001</v>
      </c>
      <c r="I233" s="7">
        <f t="shared" ref="I233:I245" si="63">J233*G233</f>
        <v>114.91200000000002</v>
      </c>
      <c r="J233" s="8">
        <f>F233*E233</f>
        <v>3.0240000000000005</v>
      </c>
    </row>
    <row r="234" spans="1:45" ht="15.75" customHeight="1" x14ac:dyDescent="0.25">
      <c r="A234" s="181"/>
      <c r="B234" s="60">
        <f>B233</f>
        <v>2</v>
      </c>
      <c r="C234" s="195"/>
      <c r="D234" s="36" t="s">
        <v>15</v>
      </c>
      <c r="E234" s="6">
        <v>0.01</v>
      </c>
      <c r="F234" s="58">
        <f>F233</f>
        <v>84</v>
      </c>
      <c r="G234" s="47">
        <v>140</v>
      </c>
      <c r="H234" s="5">
        <f t="shared" si="62"/>
        <v>1.4000000000000001</v>
      </c>
      <c r="I234" s="7">
        <f t="shared" si="63"/>
        <v>117.6</v>
      </c>
      <c r="J234" s="8">
        <f t="shared" ref="J234:J257" si="64">F234*E234</f>
        <v>0.84</v>
      </c>
    </row>
    <row r="235" spans="1:45" ht="15.75" customHeight="1" x14ac:dyDescent="0.25">
      <c r="A235" s="181"/>
      <c r="B235" s="60">
        <f t="shared" ref="B235:B257" si="65">B234</f>
        <v>2</v>
      </c>
      <c r="C235" s="195"/>
      <c r="D235" s="36" t="s">
        <v>17</v>
      </c>
      <c r="E235" s="6">
        <v>0.01</v>
      </c>
      <c r="F235" s="58">
        <f t="shared" ref="F235:F257" si="66">F234</f>
        <v>84</v>
      </c>
      <c r="G235" s="48">
        <v>350</v>
      </c>
      <c r="H235" s="5">
        <f t="shared" si="62"/>
        <v>3.5</v>
      </c>
      <c r="I235" s="7">
        <f t="shared" si="63"/>
        <v>294</v>
      </c>
      <c r="J235" s="8">
        <f t="shared" si="64"/>
        <v>0.84</v>
      </c>
      <c r="L235"/>
      <c r="M235"/>
      <c r="N235"/>
      <c r="O235"/>
      <c r="P235"/>
      <c r="Q235"/>
      <c r="R235"/>
    </row>
    <row r="236" spans="1:45" ht="15.75" customHeight="1" x14ac:dyDescent="0.25">
      <c r="A236" s="181"/>
      <c r="B236" s="60">
        <f t="shared" si="65"/>
        <v>2</v>
      </c>
      <c r="C236" s="195"/>
      <c r="D236" s="37" t="s">
        <v>7</v>
      </c>
      <c r="E236" s="6">
        <v>4.0000000000000001E-3</v>
      </c>
      <c r="F236" s="58">
        <f t="shared" si="66"/>
        <v>84</v>
      </c>
      <c r="G236" s="49">
        <v>118</v>
      </c>
      <c r="H236" s="5">
        <f t="shared" si="62"/>
        <v>0.47200000000000003</v>
      </c>
      <c r="I236" s="7">
        <f t="shared" si="63"/>
        <v>39.648000000000003</v>
      </c>
      <c r="J236" s="8">
        <f t="shared" si="64"/>
        <v>0.33600000000000002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65"/>
        <v>2</v>
      </c>
      <c r="C237" s="196" t="s">
        <v>40</v>
      </c>
      <c r="D237" s="36" t="s">
        <v>4</v>
      </c>
      <c r="E237" s="44">
        <v>2.5000000000000001E-2</v>
      </c>
      <c r="F237" s="58">
        <f t="shared" si="66"/>
        <v>84</v>
      </c>
      <c r="G237" s="47">
        <v>30</v>
      </c>
      <c r="H237" s="5">
        <f t="shared" si="62"/>
        <v>0.75</v>
      </c>
      <c r="I237" s="7">
        <f t="shared" si="63"/>
        <v>63</v>
      </c>
      <c r="J237" s="8">
        <f t="shared" si="64"/>
        <v>2.1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65"/>
        <v>2</v>
      </c>
      <c r="C238" s="197"/>
      <c r="D238" s="36" t="s">
        <v>6</v>
      </c>
      <c r="E238" s="44">
        <v>0.05</v>
      </c>
      <c r="F238" s="58">
        <f t="shared" si="66"/>
        <v>84</v>
      </c>
      <c r="G238" s="48">
        <v>38</v>
      </c>
      <c r="H238" s="5">
        <f t="shared" si="62"/>
        <v>1.9000000000000001</v>
      </c>
      <c r="I238" s="7">
        <f t="shared" si="63"/>
        <v>159.6</v>
      </c>
      <c r="J238" s="8">
        <f t="shared" si="64"/>
        <v>4.2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65"/>
        <v>2</v>
      </c>
      <c r="C239" s="197"/>
      <c r="D239" s="36" t="s">
        <v>8</v>
      </c>
      <c r="E239" s="44">
        <v>2.7E-2</v>
      </c>
      <c r="F239" s="58">
        <f t="shared" si="66"/>
        <v>84</v>
      </c>
      <c r="G239" s="49">
        <v>45</v>
      </c>
      <c r="H239" s="5">
        <f t="shared" si="62"/>
        <v>1.2150000000000001</v>
      </c>
      <c r="I239" s="7">
        <f t="shared" si="63"/>
        <v>102.05999999999999</v>
      </c>
      <c r="J239" s="8">
        <f t="shared" si="64"/>
        <v>2.2679999999999998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65"/>
        <v>2</v>
      </c>
      <c r="C240" s="197"/>
      <c r="D240" s="36" t="s">
        <v>9</v>
      </c>
      <c r="E240" s="44">
        <v>1.2999999999999999E-2</v>
      </c>
      <c r="F240" s="58">
        <f t="shared" si="66"/>
        <v>84</v>
      </c>
      <c r="G240" s="50">
        <v>40</v>
      </c>
      <c r="H240" s="5">
        <f t="shared" si="62"/>
        <v>0.52</v>
      </c>
      <c r="I240" s="7">
        <f t="shared" si="63"/>
        <v>43.679999999999993</v>
      </c>
      <c r="J240" s="8">
        <f t="shared" si="64"/>
        <v>1.0919999999999999</v>
      </c>
      <c r="L240"/>
      <c r="M240"/>
      <c r="N240"/>
      <c r="O240"/>
      <c r="P240"/>
      <c r="Q240"/>
      <c r="R240"/>
    </row>
    <row r="241" spans="1:18" ht="15.75" customHeight="1" x14ac:dyDescent="0.25">
      <c r="A241" s="181"/>
      <c r="B241" s="60">
        <f t="shared" si="65"/>
        <v>2</v>
      </c>
      <c r="C241" s="197"/>
      <c r="D241" s="36" t="s">
        <v>11</v>
      </c>
      <c r="E241" s="44">
        <v>1.2E-2</v>
      </c>
      <c r="F241" s="58">
        <f t="shared" si="66"/>
        <v>84</v>
      </c>
      <c r="G241" s="47">
        <v>27</v>
      </c>
      <c r="H241" s="5">
        <f t="shared" si="62"/>
        <v>0.32400000000000001</v>
      </c>
      <c r="I241" s="7">
        <f t="shared" si="63"/>
        <v>27.216000000000001</v>
      </c>
      <c r="J241" s="8">
        <f t="shared" si="64"/>
        <v>1.008</v>
      </c>
      <c r="L241"/>
      <c r="M241"/>
      <c r="N241"/>
      <c r="O241"/>
      <c r="P241"/>
      <c r="Q241"/>
      <c r="R241"/>
    </row>
    <row r="242" spans="1:18" ht="15.75" customHeight="1" x14ac:dyDescent="0.25">
      <c r="A242" s="181"/>
      <c r="B242" s="60">
        <f t="shared" si="65"/>
        <v>2</v>
      </c>
      <c r="C242" s="197"/>
      <c r="D242" s="36" t="s">
        <v>32</v>
      </c>
      <c r="E242" s="19">
        <v>7.4999999999999997E-3</v>
      </c>
      <c r="F242" s="58">
        <f t="shared" si="66"/>
        <v>84</v>
      </c>
      <c r="G242" s="47">
        <v>170</v>
      </c>
      <c r="H242" s="5">
        <f t="shared" si="62"/>
        <v>1.2749999999999999</v>
      </c>
      <c r="I242" s="7">
        <f t="shared" si="63"/>
        <v>107.1</v>
      </c>
      <c r="J242" s="8">
        <f t="shared" si="64"/>
        <v>0.63</v>
      </c>
      <c r="L242"/>
      <c r="M242"/>
      <c r="N242"/>
      <c r="O242"/>
      <c r="P242"/>
      <c r="Q242"/>
      <c r="R242"/>
    </row>
    <row r="243" spans="1:18" ht="15.75" customHeight="1" x14ac:dyDescent="0.25">
      <c r="A243" s="181"/>
      <c r="B243" s="60">
        <f t="shared" si="65"/>
        <v>2</v>
      </c>
      <c r="C243" s="197"/>
      <c r="D243" s="36" t="s">
        <v>27</v>
      </c>
      <c r="E243" s="44">
        <v>5.0000000000000001E-3</v>
      </c>
      <c r="F243" s="58">
        <f t="shared" si="66"/>
        <v>84</v>
      </c>
      <c r="G243" s="47">
        <v>665</v>
      </c>
      <c r="H243" s="5">
        <f t="shared" si="62"/>
        <v>3.3250000000000002</v>
      </c>
      <c r="I243" s="7">
        <f t="shared" si="63"/>
        <v>279.3</v>
      </c>
      <c r="J243" s="8">
        <f t="shared" si="64"/>
        <v>0.42</v>
      </c>
      <c r="L243"/>
      <c r="M243"/>
      <c r="N243"/>
      <c r="O243"/>
      <c r="P243"/>
      <c r="Q243"/>
      <c r="R243"/>
    </row>
    <row r="244" spans="1:18" ht="15.75" customHeight="1" x14ac:dyDescent="0.25">
      <c r="A244" s="181"/>
      <c r="B244" s="60">
        <f t="shared" si="65"/>
        <v>2</v>
      </c>
      <c r="C244" s="197"/>
      <c r="D244" s="36" t="s">
        <v>12</v>
      </c>
      <c r="E244" s="19">
        <v>2.5000000000000001E-3</v>
      </c>
      <c r="F244" s="58">
        <f t="shared" si="66"/>
        <v>84</v>
      </c>
      <c r="G244" s="47">
        <v>50</v>
      </c>
      <c r="H244" s="5">
        <f t="shared" si="62"/>
        <v>0.125</v>
      </c>
      <c r="I244" s="7">
        <f t="shared" si="63"/>
        <v>10.5</v>
      </c>
      <c r="J244" s="8">
        <f t="shared" si="64"/>
        <v>0.21</v>
      </c>
      <c r="L244"/>
      <c r="M244"/>
      <c r="N244"/>
      <c r="O244"/>
      <c r="P244"/>
      <c r="Q244"/>
      <c r="R244"/>
    </row>
    <row r="245" spans="1:18" ht="15.75" customHeight="1" x14ac:dyDescent="0.25">
      <c r="A245" s="181"/>
      <c r="B245" s="60">
        <f t="shared" si="65"/>
        <v>2</v>
      </c>
      <c r="C245" s="197"/>
      <c r="D245" s="36" t="s">
        <v>13</v>
      </c>
      <c r="E245" s="19">
        <v>4.0000000000000002E-4</v>
      </c>
      <c r="F245" s="58">
        <f t="shared" si="66"/>
        <v>84</v>
      </c>
      <c r="G245" s="47">
        <v>267</v>
      </c>
      <c r="H245" s="5">
        <f t="shared" si="62"/>
        <v>0.10680000000000001</v>
      </c>
      <c r="I245" s="7">
        <f t="shared" si="63"/>
        <v>8.9712000000000014</v>
      </c>
      <c r="J245" s="8">
        <f t="shared" si="64"/>
        <v>3.3600000000000005E-2</v>
      </c>
      <c r="L245"/>
      <c r="M245"/>
      <c r="N245"/>
      <c r="O245"/>
      <c r="P245"/>
      <c r="Q245"/>
      <c r="R245"/>
    </row>
    <row r="246" spans="1:18" ht="15.75" customHeight="1" x14ac:dyDescent="0.25">
      <c r="A246" s="181"/>
      <c r="B246" s="60">
        <f t="shared" si="65"/>
        <v>2</v>
      </c>
      <c r="C246" s="198"/>
      <c r="D246" s="36" t="s">
        <v>79</v>
      </c>
      <c r="E246" s="44">
        <v>0.2</v>
      </c>
      <c r="F246" s="58">
        <f t="shared" si="66"/>
        <v>84</v>
      </c>
      <c r="G246" s="47"/>
      <c r="H246" s="5"/>
      <c r="I246" s="7"/>
      <c r="J246" s="8">
        <f>F246*E246</f>
        <v>16.8</v>
      </c>
      <c r="L246"/>
      <c r="M246"/>
      <c r="N246"/>
      <c r="O246"/>
      <c r="P246"/>
      <c r="Q246"/>
      <c r="R246"/>
    </row>
    <row r="247" spans="1:18" ht="15.75" customHeight="1" x14ac:dyDescent="0.25">
      <c r="A247" s="181"/>
      <c r="B247" s="60">
        <f t="shared" si="65"/>
        <v>2</v>
      </c>
      <c r="C247" s="199" t="s">
        <v>102</v>
      </c>
      <c r="D247" s="37" t="s">
        <v>77</v>
      </c>
      <c r="E247" s="6">
        <f>H247/G247</f>
        <v>2.8075499999999989E-2</v>
      </c>
      <c r="F247" s="58">
        <f t="shared" si="66"/>
        <v>84</v>
      </c>
      <c r="G247" s="48">
        <v>400</v>
      </c>
      <c r="H247" s="5">
        <f>61-H233-H234-H235-H236-H237-H238-H239-H240-H241-H242-H243-H244-H245-H246-H248-H249-H250-H251-H252-H253-H254-H255-H256-H257</f>
        <v>11.230199999999996</v>
      </c>
      <c r="I247" s="7">
        <f t="shared" ref="I247:I257" si="67">J247*G247</f>
        <v>943.33679999999958</v>
      </c>
      <c r="J247" s="6">
        <f t="shared" si="64"/>
        <v>2.3583419999999991</v>
      </c>
      <c r="L247"/>
      <c r="M247"/>
      <c r="N247"/>
      <c r="O247"/>
      <c r="P247"/>
      <c r="Q247"/>
      <c r="R247"/>
    </row>
    <row r="248" spans="1:18" ht="15.75" customHeight="1" x14ac:dyDescent="0.25">
      <c r="A248" s="181"/>
      <c r="B248" s="60">
        <f t="shared" si="65"/>
        <v>2</v>
      </c>
      <c r="C248" s="199"/>
      <c r="D248" s="37" t="s">
        <v>38</v>
      </c>
      <c r="E248" s="6">
        <v>9.0000000000000011E-3</v>
      </c>
      <c r="F248" s="58">
        <f t="shared" si="66"/>
        <v>84</v>
      </c>
      <c r="G248" s="48">
        <v>40</v>
      </c>
      <c r="H248" s="5">
        <f t="shared" ref="H248:H257" si="68">G248*E248</f>
        <v>0.36000000000000004</v>
      </c>
      <c r="I248" s="7">
        <f t="shared" si="67"/>
        <v>30.240000000000006</v>
      </c>
      <c r="J248" s="6">
        <f t="shared" si="64"/>
        <v>0.75600000000000012</v>
      </c>
      <c r="L248"/>
      <c r="M248"/>
      <c r="N248"/>
      <c r="O248"/>
      <c r="P248"/>
      <c r="Q248"/>
      <c r="R248"/>
    </row>
    <row r="249" spans="1:18" ht="15.75" customHeight="1" x14ac:dyDescent="0.25">
      <c r="A249" s="181"/>
      <c r="B249" s="60">
        <f t="shared" si="65"/>
        <v>2</v>
      </c>
      <c r="C249" s="199"/>
      <c r="D249" s="37" t="s">
        <v>69</v>
      </c>
      <c r="E249" s="6">
        <v>1.2E-2</v>
      </c>
      <c r="F249" s="58">
        <f t="shared" si="66"/>
        <v>84</v>
      </c>
      <c r="G249" s="48">
        <v>80</v>
      </c>
      <c r="H249" s="5">
        <f t="shared" si="68"/>
        <v>0.96</v>
      </c>
      <c r="I249" s="7">
        <f t="shared" si="67"/>
        <v>80.64</v>
      </c>
      <c r="J249" s="6">
        <f t="shared" si="64"/>
        <v>1.008</v>
      </c>
      <c r="L249"/>
      <c r="M249"/>
      <c r="N249"/>
      <c r="O249"/>
      <c r="P249"/>
      <c r="Q249"/>
      <c r="R249"/>
    </row>
    <row r="250" spans="1:18" ht="15.75" customHeight="1" x14ac:dyDescent="0.25">
      <c r="A250" s="181"/>
      <c r="B250" s="60">
        <f t="shared" si="65"/>
        <v>2</v>
      </c>
      <c r="C250" s="199"/>
      <c r="D250" s="37" t="s">
        <v>19</v>
      </c>
      <c r="E250" s="6">
        <v>5.0000000000000001E-3</v>
      </c>
      <c r="F250" s="58">
        <f t="shared" si="66"/>
        <v>84</v>
      </c>
      <c r="G250" s="48">
        <v>175</v>
      </c>
      <c r="H250" s="5">
        <f t="shared" si="68"/>
        <v>0.875</v>
      </c>
      <c r="I250" s="7">
        <f t="shared" si="67"/>
        <v>73.5</v>
      </c>
      <c r="J250" s="6">
        <f t="shared" si="64"/>
        <v>0.42</v>
      </c>
      <c r="L250"/>
      <c r="M250"/>
      <c r="N250"/>
      <c r="O250"/>
      <c r="P250"/>
      <c r="Q250"/>
      <c r="R250"/>
    </row>
    <row r="251" spans="1:18" ht="15.75" customHeight="1" x14ac:dyDescent="0.25">
      <c r="A251" s="181"/>
      <c r="B251" s="60">
        <f t="shared" si="65"/>
        <v>2</v>
      </c>
      <c r="C251" s="199"/>
      <c r="D251" s="37" t="s">
        <v>7</v>
      </c>
      <c r="E251" s="6">
        <v>3.0000000000000001E-3</v>
      </c>
      <c r="F251" s="58">
        <f t="shared" si="66"/>
        <v>84</v>
      </c>
      <c r="G251" s="48">
        <v>118</v>
      </c>
      <c r="H251" s="5">
        <f t="shared" si="68"/>
        <v>0.35399999999999998</v>
      </c>
      <c r="I251" s="7">
        <f t="shared" si="67"/>
        <v>29.736000000000001</v>
      </c>
      <c r="J251" s="6">
        <f t="shared" si="64"/>
        <v>0.252</v>
      </c>
    </row>
    <row r="252" spans="1:18" ht="15.75" customHeight="1" x14ac:dyDescent="0.25">
      <c r="A252" s="181"/>
      <c r="B252" s="60">
        <f t="shared" si="65"/>
        <v>2</v>
      </c>
      <c r="C252" s="200" t="s">
        <v>37</v>
      </c>
      <c r="D252" s="36" t="s">
        <v>8</v>
      </c>
      <c r="E252" s="6">
        <v>0.17100000000000001</v>
      </c>
      <c r="F252" s="58">
        <f t="shared" si="66"/>
        <v>84</v>
      </c>
      <c r="G252" s="47">
        <v>45</v>
      </c>
      <c r="H252" s="5">
        <f t="shared" si="68"/>
        <v>7.6950000000000003</v>
      </c>
      <c r="I252" s="7">
        <f t="shared" si="67"/>
        <v>646.38</v>
      </c>
      <c r="J252" s="8">
        <f t="shared" si="64"/>
        <v>14.364000000000001</v>
      </c>
    </row>
    <row r="253" spans="1:18" ht="15.75" customHeight="1" x14ac:dyDescent="0.25">
      <c r="A253" s="181"/>
      <c r="B253" s="60">
        <f t="shared" si="65"/>
        <v>2</v>
      </c>
      <c r="C253" s="200"/>
      <c r="D253" s="36" t="s">
        <v>27</v>
      </c>
      <c r="E253" s="6">
        <v>5.0000000000000001E-3</v>
      </c>
      <c r="F253" s="58">
        <f t="shared" si="66"/>
        <v>84</v>
      </c>
      <c r="G253" s="47">
        <v>665</v>
      </c>
      <c r="H253" s="5">
        <f t="shared" si="68"/>
        <v>3.3250000000000002</v>
      </c>
      <c r="I253" s="7">
        <f t="shared" si="67"/>
        <v>279.3</v>
      </c>
      <c r="J253" s="8">
        <f t="shared" si="64"/>
        <v>0.42</v>
      </c>
    </row>
    <row r="254" spans="1:18" ht="15.75" customHeight="1" x14ac:dyDescent="0.25">
      <c r="A254" s="181"/>
      <c r="B254" s="60">
        <f t="shared" si="65"/>
        <v>2</v>
      </c>
      <c r="C254" s="200"/>
      <c r="D254" s="36" t="s">
        <v>69</v>
      </c>
      <c r="E254" s="6">
        <v>2.4E-2</v>
      </c>
      <c r="F254" s="58">
        <f t="shared" si="66"/>
        <v>84</v>
      </c>
      <c r="G254" s="47">
        <v>80</v>
      </c>
      <c r="H254" s="5">
        <f t="shared" si="68"/>
        <v>1.92</v>
      </c>
      <c r="I254" s="7">
        <f t="shared" si="67"/>
        <v>161.28</v>
      </c>
      <c r="J254" s="8">
        <f t="shared" si="64"/>
        <v>2.016</v>
      </c>
      <c r="L254"/>
      <c r="M254"/>
      <c r="N254"/>
      <c r="O254"/>
      <c r="P254"/>
      <c r="Q254"/>
      <c r="R254"/>
    </row>
    <row r="255" spans="1:18" ht="15.75" customHeight="1" x14ac:dyDescent="0.25">
      <c r="A255" s="181"/>
      <c r="B255" s="60">
        <f t="shared" si="65"/>
        <v>2</v>
      </c>
      <c r="C255" s="77" t="s">
        <v>65</v>
      </c>
      <c r="D255" s="38" t="s">
        <v>108</v>
      </c>
      <c r="E255" s="44">
        <v>0.2</v>
      </c>
      <c r="F255" s="58">
        <f t="shared" si="66"/>
        <v>84</v>
      </c>
      <c r="G255" s="47">
        <v>60</v>
      </c>
      <c r="H255" s="79">
        <f t="shared" si="68"/>
        <v>12</v>
      </c>
      <c r="I255" s="7">
        <f t="shared" si="67"/>
        <v>1008</v>
      </c>
      <c r="J255" s="8">
        <f t="shared" si="64"/>
        <v>16.8</v>
      </c>
    </row>
    <row r="256" spans="1:18" ht="15.75" customHeight="1" x14ac:dyDescent="0.25">
      <c r="A256" s="181"/>
      <c r="B256" s="60">
        <f t="shared" si="65"/>
        <v>2</v>
      </c>
      <c r="C256" s="3" t="s">
        <v>38</v>
      </c>
      <c r="D256" s="41" t="s">
        <v>38</v>
      </c>
      <c r="E256" s="6">
        <v>0.04</v>
      </c>
      <c r="F256" s="58">
        <f t="shared" si="66"/>
        <v>84</v>
      </c>
      <c r="G256" s="47">
        <v>40</v>
      </c>
      <c r="H256" s="5">
        <f t="shared" si="68"/>
        <v>1.6</v>
      </c>
      <c r="I256" s="7">
        <f t="shared" si="67"/>
        <v>134.4</v>
      </c>
      <c r="J256" s="8">
        <f t="shared" si="64"/>
        <v>3.36</v>
      </c>
    </row>
    <row r="257" spans="1:45" ht="15.75" customHeight="1" x14ac:dyDescent="0.25">
      <c r="A257" s="191"/>
      <c r="B257" s="60">
        <f t="shared" si="65"/>
        <v>2</v>
      </c>
      <c r="C257" s="76" t="s">
        <v>22</v>
      </c>
      <c r="D257" s="39" t="s">
        <v>22</v>
      </c>
      <c r="E257" s="6">
        <v>0.05</v>
      </c>
      <c r="F257" s="58">
        <f t="shared" si="66"/>
        <v>84</v>
      </c>
      <c r="G257" s="48">
        <v>88</v>
      </c>
      <c r="H257" s="5">
        <f t="shared" si="68"/>
        <v>4.4000000000000004</v>
      </c>
      <c r="I257" s="7">
        <f t="shared" si="67"/>
        <v>369.6</v>
      </c>
      <c r="J257" s="8">
        <f t="shared" si="64"/>
        <v>4.2</v>
      </c>
    </row>
    <row r="258" spans="1:45" ht="15.75" customHeight="1" x14ac:dyDescent="0.25">
      <c r="A258" s="174" t="s">
        <v>41</v>
      </c>
      <c r="B258" s="174"/>
      <c r="C258" s="174"/>
      <c r="D258" s="174"/>
      <c r="E258" s="45"/>
      <c r="F258" s="74"/>
      <c r="G258" s="74"/>
      <c r="H258" s="2">
        <f>SUM(H233:H257)</f>
        <v>61</v>
      </c>
      <c r="I258" s="2">
        <f>SUM(I233:I257)</f>
        <v>5123.9999999999991</v>
      </c>
      <c r="J258" s="45">
        <f>SUM(J233:J257)</f>
        <v>79.755942000000019</v>
      </c>
      <c r="L258"/>
      <c r="M258"/>
      <c r="N258"/>
      <c r="O258"/>
      <c r="P258"/>
      <c r="Q258"/>
      <c r="R258"/>
    </row>
    <row r="259" spans="1:45" ht="15.75" customHeight="1" x14ac:dyDescent="0.25">
      <c r="A259"/>
      <c r="B259"/>
      <c r="C259"/>
      <c r="D259"/>
      <c r="E259" s="27"/>
      <c r="F259"/>
      <c r="G259"/>
      <c r="H259"/>
      <c r="I259"/>
      <c r="J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</row>
    <row r="260" spans="1:45" customFormat="1" ht="15.75" customHeight="1" x14ac:dyDescent="0.25">
      <c r="E260" s="27"/>
      <c r="L260" s="13"/>
      <c r="M260" s="13"/>
      <c r="N260" s="13"/>
      <c r="O260" s="13"/>
      <c r="P260" s="13"/>
      <c r="Q260" s="22"/>
      <c r="R260" s="13"/>
    </row>
    <row r="261" spans="1:45" customFormat="1" ht="15.75" customHeight="1" x14ac:dyDescent="0.25">
      <c r="A261" s="189" t="s">
        <v>47</v>
      </c>
      <c r="B261" s="190"/>
      <c r="C261" s="10" t="s">
        <v>53</v>
      </c>
      <c r="D261" s="10" t="s">
        <v>60</v>
      </c>
      <c r="E261" s="11" t="s">
        <v>49</v>
      </c>
      <c r="F261" s="10" t="s">
        <v>1</v>
      </c>
      <c r="G261" s="10" t="s">
        <v>46</v>
      </c>
      <c r="H261" s="10" t="s">
        <v>50</v>
      </c>
      <c r="I261" s="10" t="s">
        <v>51</v>
      </c>
      <c r="J261" s="11" t="s">
        <v>2</v>
      </c>
      <c r="L261" s="17"/>
      <c r="M261" s="13"/>
      <c r="N261" s="13"/>
      <c r="O261" s="13"/>
      <c r="P261" s="13"/>
      <c r="Q261" s="22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</row>
    <row r="262" spans="1:45" ht="27.75" customHeight="1" x14ac:dyDescent="0.25">
      <c r="A262" s="180" t="s">
        <v>84</v>
      </c>
      <c r="B262" s="52">
        <v>2</v>
      </c>
      <c r="C262" s="192" t="s">
        <v>5</v>
      </c>
      <c r="D262" s="36" t="s">
        <v>6</v>
      </c>
      <c r="E262" s="44">
        <v>2.5999999999999999E-2</v>
      </c>
      <c r="F262" s="47">
        <f>B262*42</f>
        <v>84</v>
      </c>
      <c r="G262" s="47">
        <v>38</v>
      </c>
      <c r="H262" s="79">
        <f t="shared" ref="H262:H267" si="69">G262*E262</f>
        <v>0.98799999999999999</v>
      </c>
      <c r="I262" s="7">
        <f t="shared" ref="I262:I271" si="70">J262*G262</f>
        <v>82.99199999999999</v>
      </c>
      <c r="J262" s="8">
        <f t="shared" ref="J262:J279" si="71">F262*E262</f>
        <v>2.1839999999999997</v>
      </c>
      <c r="L262" s="17"/>
    </row>
    <row r="263" spans="1:45" ht="15" customHeight="1" x14ac:dyDescent="0.25">
      <c r="A263" s="181"/>
      <c r="B263" s="60">
        <f>B262</f>
        <v>2</v>
      </c>
      <c r="C263" s="193"/>
      <c r="D263" s="36" t="s">
        <v>7</v>
      </c>
      <c r="E263" s="44">
        <v>6.0000000000000001E-3</v>
      </c>
      <c r="F263" s="58">
        <f>F262</f>
        <v>84</v>
      </c>
      <c r="G263" s="47">
        <v>118</v>
      </c>
      <c r="H263" s="79">
        <f t="shared" si="69"/>
        <v>0.70799999999999996</v>
      </c>
      <c r="I263" s="7">
        <f t="shared" si="70"/>
        <v>59.472000000000001</v>
      </c>
      <c r="J263" s="8">
        <f t="shared" si="71"/>
        <v>0.504</v>
      </c>
      <c r="L263" s="17"/>
    </row>
    <row r="264" spans="1:45" ht="15.75" customHeight="1" x14ac:dyDescent="0.25">
      <c r="A264" s="181"/>
      <c r="B264" s="60">
        <f t="shared" ref="B264:B279" si="72">B263</f>
        <v>2</v>
      </c>
      <c r="C264" s="193"/>
      <c r="D264" s="36" t="s">
        <v>8</v>
      </c>
      <c r="E264" s="44">
        <v>3.5000000000000003E-2</v>
      </c>
      <c r="F264" s="58">
        <f t="shared" ref="F264:F279" si="73">F263</f>
        <v>84</v>
      </c>
      <c r="G264" s="47">
        <v>45</v>
      </c>
      <c r="H264" s="79">
        <f t="shared" si="69"/>
        <v>1.5750000000000002</v>
      </c>
      <c r="I264" s="7">
        <f t="shared" si="70"/>
        <v>132.30000000000001</v>
      </c>
      <c r="J264" s="8">
        <f t="shared" si="71"/>
        <v>2.9400000000000004</v>
      </c>
      <c r="L264" s="17"/>
    </row>
    <row r="265" spans="1:45" ht="15.75" customHeight="1" x14ac:dyDescent="0.25">
      <c r="A265" s="181"/>
      <c r="B265" s="60">
        <f t="shared" si="72"/>
        <v>2</v>
      </c>
      <c r="C265" s="193"/>
      <c r="D265" s="36" t="s">
        <v>10</v>
      </c>
      <c r="E265" s="44">
        <v>2.5000000000000001E-2</v>
      </c>
      <c r="F265" s="58">
        <f t="shared" si="73"/>
        <v>84</v>
      </c>
      <c r="G265" s="47">
        <v>47</v>
      </c>
      <c r="H265" s="79">
        <f t="shared" si="69"/>
        <v>1.175</v>
      </c>
      <c r="I265" s="7">
        <f t="shared" si="70"/>
        <v>98.7</v>
      </c>
      <c r="J265" s="8">
        <f t="shared" si="71"/>
        <v>2.1</v>
      </c>
      <c r="L265" s="17"/>
    </row>
    <row r="266" spans="1:45" ht="15.75" customHeight="1" x14ac:dyDescent="0.25">
      <c r="A266" s="181"/>
      <c r="B266" s="60">
        <f t="shared" si="72"/>
        <v>2</v>
      </c>
      <c r="C266" s="193"/>
      <c r="D266" s="36" t="s">
        <v>9</v>
      </c>
      <c r="E266" s="44">
        <v>1.9E-2</v>
      </c>
      <c r="F266" s="58">
        <f t="shared" si="73"/>
        <v>84</v>
      </c>
      <c r="G266" s="47">
        <v>40</v>
      </c>
      <c r="H266" s="79">
        <f t="shared" si="69"/>
        <v>0.76</v>
      </c>
      <c r="I266" s="7">
        <f t="shared" si="70"/>
        <v>63.839999999999996</v>
      </c>
      <c r="J266" s="8">
        <f t="shared" si="71"/>
        <v>1.5959999999999999</v>
      </c>
      <c r="L266" s="17"/>
    </row>
    <row r="267" spans="1:45" ht="15.75" customHeight="1" x14ac:dyDescent="0.25">
      <c r="A267" s="181"/>
      <c r="B267" s="60">
        <f t="shared" si="72"/>
        <v>2</v>
      </c>
      <c r="C267" s="194"/>
      <c r="D267" s="36" t="s">
        <v>11</v>
      </c>
      <c r="E267" s="44">
        <v>1.7999999999999999E-2</v>
      </c>
      <c r="F267" s="58">
        <f t="shared" si="73"/>
        <v>84</v>
      </c>
      <c r="G267" s="47">
        <v>27</v>
      </c>
      <c r="H267" s="79">
        <f t="shared" si="69"/>
        <v>0.48599999999999999</v>
      </c>
      <c r="I267" s="7">
        <f t="shared" si="70"/>
        <v>40.823999999999991</v>
      </c>
      <c r="J267" s="8">
        <f t="shared" si="71"/>
        <v>1.5119999999999998</v>
      </c>
    </row>
    <row r="268" spans="1:45" ht="15.75" customHeight="1" x14ac:dyDescent="0.25">
      <c r="A268" s="181"/>
      <c r="B268" s="60">
        <f t="shared" si="72"/>
        <v>2</v>
      </c>
      <c r="C268" s="192" t="s">
        <v>28</v>
      </c>
      <c r="D268" s="36" t="s">
        <v>81</v>
      </c>
      <c r="E268" s="6">
        <f>H268/G268</f>
        <v>7.7373999999999998E-2</v>
      </c>
      <c r="F268" s="58">
        <f t="shared" si="73"/>
        <v>84</v>
      </c>
      <c r="G268" s="49">
        <v>400</v>
      </c>
      <c r="H268" s="5">
        <f>61-H262-H263-H264-H265-H266-H267-H269-H270-H271-H272-H273-H274-H275-H276-H277-H278-H279</f>
        <v>30.949599999999997</v>
      </c>
      <c r="I268" s="7">
        <f t="shared" si="70"/>
        <v>2599.7664</v>
      </c>
      <c r="J268" s="8">
        <f t="shared" si="71"/>
        <v>6.4994160000000001</v>
      </c>
    </row>
    <row r="269" spans="1:45" ht="15.75" customHeight="1" x14ac:dyDescent="0.25">
      <c r="A269" s="181"/>
      <c r="B269" s="60">
        <f t="shared" si="72"/>
        <v>2</v>
      </c>
      <c r="C269" s="193"/>
      <c r="D269" s="36" t="s">
        <v>57</v>
      </c>
      <c r="E269" s="6">
        <v>0.03</v>
      </c>
      <c r="F269" s="58">
        <f t="shared" si="73"/>
        <v>84</v>
      </c>
      <c r="G269" s="49">
        <v>100</v>
      </c>
      <c r="H269" s="5">
        <f>G269*E269</f>
        <v>3</v>
      </c>
      <c r="I269" s="7">
        <f t="shared" si="70"/>
        <v>252</v>
      </c>
      <c r="J269" s="8">
        <f t="shared" si="71"/>
        <v>2.52</v>
      </c>
    </row>
    <row r="270" spans="1:45" ht="15.75" customHeight="1" x14ac:dyDescent="0.25">
      <c r="A270" s="181"/>
      <c r="B270" s="60">
        <f t="shared" si="72"/>
        <v>2</v>
      </c>
      <c r="C270" s="193"/>
      <c r="D270" s="36" t="s">
        <v>32</v>
      </c>
      <c r="E270" s="6">
        <v>1.2E-2</v>
      </c>
      <c r="F270" s="58">
        <f t="shared" si="73"/>
        <v>84</v>
      </c>
      <c r="G270" s="49">
        <v>170</v>
      </c>
      <c r="H270" s="5">
        <f>G270*E270</f>
        <v>2.04</v>
      </c>
      <c r="I270" s="7">
        <f t="shared" si="70"/>
        <v>171.36</v>
      </c>
      <c r="J270" s="8">
        <f t="shared" si="71"/>
        <v>1.008</v>
      </c>
    </row>
    <row r="271" spans="1:45" ht="15.75" customHeight="1" x14ac:dyDescent="0.25">
      <c r="A271" s="181"/>
      <c r="B271" s="60">
        <f t="shared" si="72"/>
        <v>2</v>
      </c>
      <c r="C271" s="193"/>
      <c r="D271" s="36" t="s">
        <v>24</v>
      </c>
      <c r="E271" s="6">
        <v>2E-3</v>
      </c>
      <c r="F271" s="58">
        <f t="shared" si="73"/>
        <v>84</v>
      </c>
      <c r="G271" s="47">
        <v>230</v>
      </c>
      <c r="H271" s="5">
        <f>G271*E271</f>
        <v>0.46</v>
      </c>
      <c r="I271" s="7">
        <f t="shared" si="70"/>
        <v>38.64</v>
      </c>
      <c r="J271" s="8">
        <f t="shared" si="71"/>
        <v>0.16800000000000001</v>
      </c>
    </row>
    <row r="272" spans="1:45" ht="15.75" customHeight="1" x14ac:dyDescent="0.25">
      <c r="A272" s="181"/>
      <c r="B272" s="60">
        <f t="shared" si="72"/>
        <v>2</v>
      </c>
      <c r="C272" s="194"/>
      <c r="D272" s="36" t="s">
        <v>79</v>
      </c>
      <c r="E272" s="6">
        <v>0.2</v>
      </c>
      <c r="F272" s="58">
        <f t="shared" si="73"/>
        <v>84</v>
      </c>
      <c r="G272" s="47"/>
      <c r="H272" s="5"/>
      <c r="I272" s="7"/>
      <c r="J272" s="8">
        <f t="shared" si="71"/>
        <v>16.8</v>
      </c>
    </row>
    <row r="273" spans="1:18" ht="15.75" customHeight="1" x14ac:dyDescent="0.25">
      <c r="A273" s="181"/>
      <c r="B273" s="60">
        <f t="shared" si="72"/>
        <v>2</v>
      </c>
      <c r="C273" s="192" t="s">
        <v>82</v>
      </c>
      <c r="D273" s="36" t="s">
        <v>8</v>
      </c>
      <c r="E273" s="6">
        <v>0.2</v>
      </c>
      <c r="F273" s="58">
        <f t="shared" si="73"/>
        <v>84</v>
      </c>
      <c r="G273" s="47">
        <v>45</v>
      </c>
      <c r="H273" s="5">
        <f>G273*E273</f>
        <v>9</v>
      </c>
      <c r="I273" s="7">
        <f>J273*G273</f>
        <v>756</v>
      </c>
      <c r="J273" s="8">
        <f t="shared" si="71"/>
        <v>16.8</v>
      </c>
    </row>
    <row r="274" spans="1:18" ht="15.75" customHeight="1" x14ac:dyDescent="0.25">
      <c r="A274" s="181"/>
      <c r="B274" s="60">
        <f t="shared" si="72"/>
        <v>2</v>
      </c>
      <c r="C274" s="194"/>
      <c r="D274" s="36" t="s">
        <v>27</v>
      </c>
      <c r="E274" s="6">
        <v>5.0000000000000001E-3</v>
      </c>
      <c r="F274" s="58">
        <f t="shared" si="73"/>
        <v>84</v>
      </c>
      <c r="G274" s="47">
        <v>665</v>
      </c>
      <c r="H274" s="5">
        <f>G274*E274</f>
        <v>3.3250000000000002</v>
      </c>
      <c r="I274" s="7">
        <f>J274*G274</f>
        <v>279.3</v>
      </c>
      <c r="J274" s="8">
        <f t="shared" si="71"/>
        <v>0.42</v>
      </c>
    </row>
    <row r="275" spans="1:18" ht="15.75" customHeight="1" x14ac:dyDescent="0.25">
      <c r="A275" s="181"/>
      <c r="B275" s="60">
        <f t="shared" si="72"/>
        <v>2</v>
      </c>
      <c r="C275" s="183" t="s">
        <v>99</v>
      </c>
      <c r="D275" s="36" t="s">
        <v>29</v>
      </c>
      <c r="E275" s="6">
        <v>4.5999999999999999E-2</v>
      </c>
      <c r="F275" s="58">
        <f t="shared" si="73"/>
        <v>84</v>
      </c>
      <c r="G275" s="49">
        <v>80</v>
      </c>
      <c r="H275" s="5">
        <f>G275*E275</f>
        <v>3.6799999999999997</v>
      </c>
      <c r="I275" s="7">
        <f>J275*G275</f>
        <v>309.12</v>
      </c>
      <c r="J275" s="8">
        <f t="shared" si="71"/>
        <v>3.8639999999999999</v>
      </c>
    </row>
    <row r="276" spans="1:18" ht="15.75" customHeight="1" x14ac:dyDescent="0.25">
      <c r="A276" s="181"/>
      <c r="B276" s="60">
        <f t="shared" si="72"/>
        <v>2</v>
      </c>
      <c r="C276" s="184"/>
      <c r="D276" s="36" t="s">
        <v>12</v>
      </c>
      <c r="E276" s="6">
        <v>2.4E-2</v>
      </c>
      <c r="F276" s="58">
        <f t="shared" si="73"/>
        <v>84</v>
      </c>
      <c r="G276" s="47">
        <v>50</v>
      </c>
      <c r="H276" s="5">
        <f>G276*E276</f>
        <v>1.2</v>
      </c>
      <c r="I276" s="7">
        <f>J276*G276</f>
        <v>100.8</v>
      </c>
      <c r="J276" s="8">
        <f t="shared" si="71"/>
        <v>2.016</v>
      </c>
      <c r="L276"/>
      <c r="M276"/>
      <c r="N276"/>
      <c r="O276"/>
      <c r="P276"/>
      <c r="Q276"/>
      <c r="R276"/>
    </row>
    <row r="277" spans="1:18" ht="15.75" customHeight="1" x14ac:dyDescent="0.25">
      <c r="A277" s="181"/>
      <c r="B277" s="60">
        <f t="shared" si="72"/>
        <v>2</v>
      </c>
      <c r="C277" s="184"/>
      <c r="D277" s="36" t="s">
        <v>13</v>
      </c>
      <c r="E277" s="40">
        <v>2.0000000000000001E-4</v>
      </c>
      <c r="F277" s="58">
        <f t="shared" si="73"/>
        <v>84</v>
      </c>
      <c r="G277" s="47">
        <v>267</v>
      </c>
      <c r="H277" s="5">
        <f>G277*E277</f>
        <v>5.3400000000000003E-2</v>
      </c>
      <c r="I277" s="7">
        <f>J277*G277</f>
        <v>4.4856000000000007</v>
      </c>
      <c r="J277" s="8">
        <f t="shared" si="71"/>
        <v>1.6800000000000002E-2</v>
      </c>
      <c r="L277"/>
      <c r="M277"/>
      <c r="N277"/>
      <c r="O277"/>
      <c r="P277"/>
      <c r="Q277"/>
      <c r="R277"/>
    </row>
    <row r="278" spans="1:18" ht="15.75" customHeight="1" x14ac:dyDescent="0.25">
      <c r="A278" s="181"/>
      <c r="B278" s="60">
        <f t="shared" si="72"/>
        <v>2</v>
      </c>
      <c r="C278" s="185"/>
      <c r="D278" s="36" t="s">
        <v>79</v>
      </c>
      <c r="E278" s="6">
        <v>0.17199999999999999</v>
      </c>
      <c r="F278" s="58">
        <f t="shared" si="73"/>
        <v>84</v>
      </c>
      <c r="G278" s="47"/>
      <c r="H278" s="5"/>
      <c r="I278" s="7"/>
      <c r="J278" s="8">
        <f t="shared" si="71"/>
        <v>14.447999999999999</v>
      </c>
      <c r="L278"/>
      <c r="M278"/>
      <c r="N278"/>
      <c r="O278"/>
      <c r="P278"/>
      <c r="Q278"/>
      <c r="R278"/>
    </row>
    <row r="279" spans="1:18" ht="15.75" customHeight="1" x14ac:dyDescent="0.25">
      <c r="A279" s="191"/>
      <c r="B279" s="60">
        <f t="shared" si="72"/>
        <v>2</v>
      </c>
      <c r="C279" s="3" t="s">
        <v>38</v>
      </c>
      <c r="D279" s="41" t="s">
        <v>38</v>
      </c>
      <c r="E279" s="6">
        <v>0.04</v>
      </c>
      <c r="F279" s="58">
        <f t="shared" si="73"/>
        <v>84</v>
      </c>
      <c r="G279" s="47">
        <v>40</v>
      </c>
      <c r="H279" s="5">
        <f>G279*E279</f>
        <v>1.6</v>
      </c>
      <c r="I279" s="7">
        <f>J279*G279</f>
        <v>134.4</v>
      </c>
      <c r="J279" s="8">
        <f t="shared" si="71"/>
        <v>3.36</v>
      </c>
      <c r="L279"/>
      <c r="M279"/>
      <c r="N279"/>
      <c r="O279"/>
      <c r="P279"/>
      <c r="Q279"/>
      <c r="R279"/>
    </row>
    <row r="280" spans="1:18" ht="15.75" customHeight="1" x14ac:dyDescent="0.25">
      <c r="A280" s="174" t="s">
        <v>41</v>
      </c>
      <c r="B280" s="174"/>
      <c r="C280" s="174"/>
      <c r="D280" s="174"/>
      <c r="E280" s="45"/>
      <c r="F280" s="74"/>
      <c r="G280" s="74"/>
      <c r="H280" s="2">
        <f>SUM(H262:H279)</f>
        <v>61.000000000000007</v>
      </c>
      <c r="I280" s="2">
        <f>SUM(I262:I279)</f>
        <v>5124</v>
      </c>
      <c r="J280" s="45">
        <f>SUM(J262:J279)</f>
        <v>78.756215999999995</v>
      </c>
    </row>
    <row r="281" spans="1:18" ht="15.75" customHeight="1" x14ac:dyDescent="0.25">
      <c r="A281" s="180" t="s">
        <v>85</v>
      </c>
      <c r="B281" s="52">
        <v>2</v>
      </c>
      <c r="C281" s="182" t="s">
        <v>103</v>
      </c>
      <c r="D281" s="36" t="s">
        <v>4</v>
      </c>
      <c r="E281" s="6">
        <v>0.06</v>
      </c>
      <c r="F281" s="47">
        <f>B281*31</f>
        <v>62</v>
      </c>
      <c r="G281" s="49">
        <v>30</v>
      </c>
      <c r="H281" s="5">
        <f t="shared" ref="H281:H290" si="74">G281*E281</f>
        <v>1.7999999999999998</v>
      </c>
      <c r="I281" s="7">
        <f t="shared" ref="I281:I290" si="75">J281*G281</f>
        <v>111.6</v>
      </c>
      <c r="J281" s="8">
        <f>F281*E281</f>
        <v>3.7199999999999998</v>
      </c>
    </row>
    <row r="282" spans="1:18" ht="15.75" customHeight="1" x14ac:dyDescent="0.25">
      <c r="A282" s="181"/>
      <c r="B282" s="60">
        <f>B281</f>
        <v>2</v>
      </c>
      <c r="C282" s="182"/>
      <c r="D282" s="36" t="s">
        <v>9</v>
      </c>
      <c r="E282" s="6">
        <v>8.0000000000000002E-3</v>
      </c>
      <c r="F282" s="58">
        <f>F281</f>
        <v>62</v>
      </c>
      <c r="G282" s="49">
        <v>40</v>
      </c>
      <c r="H282" s="5">
        <f t="shared" si="74"/>
        <v>0.32</v>
      </c>
      <c r="I282" s="7">
        <f t="shared" si="75"/>
        <v>19.84</v>
      </c>
      <c r="J282" s="8">
        <f t="shared" ref="J282:J303" si="76">F282*E282</f>
        <v>0.496</v>
      </c>
    </row>
    <row r="283" spans="1:18" ht="15.75" customHeight="1" x14ac:dyDescent="0.25">
      <c r="A283" s="181"/>
      <c r="B283" s="60">
        <f t="shared" ref="B283:B303" si="77">B282</f>
        <v>2</v>
      </c>
      <c r="C283" s="182"/>
      <c r="D283" s="37" t="s">
        <v>13</v>
      </c>
      <c r="E283" s="40">
        <v>2.0000000000000001E-4</v>
      </c>
      <c r="F283" s="58">
        <f t="shared" ref="F283:F303" si="78">F282</f>
        <v>62</v>
      </c>
      <c r="G283" s="49">
        <v>267</v>
      </c>
      <c r="H283" s="5">
        <f t="shared" si="74"/>
        <v>5.3400000000000003E-2</v>
      </c>
      <c r="I283" s="7">
        <f t="shared" si="75"/>
        <v>3.3108000000000004</v>
      </c>
      <c r="J283" s="8">
        <f t="shared" si="76"/>
        <v>1.2400000000000001E-2</v>
      </c>
    </row>
    <row r="284" spans="1:18" ht="15.75" customHeight="1" x14ac:dyDescent="0.25">
      <c r="A284" s="181"/>
      <c r="B284" s="60">
        <f t="shared" si="77"/>
        <v>2</v>
      </c>
      <c r="C284" s="182"/>
      <c r="D284" s="36" t="s">
        <v>12</v>
      </c>
      <c r="E284" s="6">
        <v>3.0000000000000001E-3</v>
      </c>
      <c r="F284" s="58">
        <f t="shared" si="78"/>
        <v>62</v>
      </c>
      <c r="G284" s="49">
        <v>50</v>
      </c>
      <c r="H284" s="5">
        <f t="shared" si="74"/>
        <v>0.15</v>
      </c>
      <c r="I284" s="7">
        <f t="shared" si="75"/>
        <v>9.3000000000000007</v>
      </c>
      <c r="J284" s="8">
        <f t="shared" si="76"/>
        <v>0.186</v>
      </c>
    </row>
    <row r="285" spans="1:18" ht="15.75" customHeight="1" x14ac:dyDescent="0.25">
      <c r="A285" s="181"/>
      <c r="B285" s="60">
        <f t="shared" si="77"/>
        <v>2</v>
      </c>
      <c r="C285" s="182"/>
      <c r="D285" s="37" t="s">
        <v>7</v>
      </c>
      <c r="E285" s="6">
        <v>3.0000000000000001E-3</v>
      </c>
      <c r="F285" s="58">
        <f t="shared" si="78"/>
        <v>62</v>
      </c>
      <c r="G285" s="47">
        <v>118</v>
      </c>
      <c r="H285" s="5">
        <f t="shared" si="74"/>
        <v>0.35399999999999998</v>
      </c>
      <c r="I285" s="7">
        <f t="shared" si="75"/>
        <v>21.948</v>
      </c>
      <c r="J285" s="8">
        <f t="shared" si="76"/>
        <v>0.186</v>
      </c>
    </row>
    <row r="286" spans="1:18" ht="15.75" customHeight="1" x14ac:dyDescent="0.25">
      <c r="A286" s="181"/>
      <c r="B286" s="60">
        <f t="shared" si="77"/>
        <v>2</v>
      </c>
      <c r="C286" s="183" t="s">
        <v>23</v>
      </c>
      <c r="D286" s="36" t="s">
        <v>8</v>
      </c>
      <c r="E286" s="6">
        <v>0.1</v>
      </c>
      <c r="F286" s="58">
        <f t="shared" si="78"/>
        <v>62</v>
      </c>
      <c r="G286" s="47">
        <v>45</v>
      </c>
      <c r="H286" s="5">
        <f t="shared" si="74"/>
        <v>4.5</v>
      </c>
      <c r="I286" s="7">
        <f t="shared" si="75"/>
        <v>279</v>
      </c>
      <c r="J286" s="8">
        <f t="shared" si="76"/>
        <v>6.2</v>
      </c>
    </row>
    <row r="287" spans="1:18" ht="15.75" customHeight="1" x14ac:dyDescent="0.25">
      <c r="A287" s="181"/>
      <c r="B287" s="60">
        <f t="shared" si="77"/>
        <v>2</v>
      </c>
      <c r="C287" s="184"/>
      <c r="D287" s="36" t="s">
        <v>18</v>
      </c>
      <c r="E287" s="6">
        <v>0.02</v>
      </c>
      <c r="F287" s="58">
        <f t="shared" si="78"/>
        <v>62</v>
      </c>
      <c r="G287" s="47">
        <v>40</v>
      </c>
      <c r="H287" s="5">
        <f t="shared" si="74"/>
        <v>0.8</v>
      </c>
      <c r="I287" s="7">
        <f t="shared" si="75"/>
        <v>49.6</v>
      </c>
      <c r="J287" s="8">
        <f t="shared" si="76"/>
        <v>1.24</v>
      </c>
    </row>
    <row r="288" spans="1:18" ht="15.75" customHeight="1" x14ac:dyDescent="0.25">
      <c r="A288" s="181"/>
      <c r="B288" s="60">
        <f t="shared" si="77"/>
        <v>2</v>
      </c>
      <c r="C288" s="184"/>
      <c r="D288" s="36" t="s">
        <v>9</v>
      </c>
      <c r="E288" s="6">
        <v>1.3000000000000001E-2</v>
      </c>
      <c r="F288" s="58">
        <f t="shared" si="78"/>
        <v>62</v>
      </c>
      <c r="G288" s="47">
        <v>40</v>
      </c>
      <c r="H288" s="5">
        <f t="shared" si="74"/>
        <v>0.52</v>
      </c>
      <c r="I288" s="7">
        <f t="shared" si="75"/>
        <v>32.24</v>
      </c>
      <c r="J288" s="8">
        <f t="shared" si="76"/>
        <v>0.80600000000000005</v>
      </c>
      <c r="L288"/>
      <c r="M288"/>
      <c r="N288"/>
      <c r="O288"/>
      <c r="P288"/>
      <c r="Q288"/>
      <c r="R288"/>
    </row>
    <row r="289" spans="1:45" ht="15.75" customHeight="1" x14ac:dyDescent="0.25">
      <c r="A289" s="181"/>
      <c r="B289" s="60">
        <f t="shared" si="77"/>
        <v>2</v>
      </c>
      <c r="C289" s="184"/>
      <c r="D289" s="37" t="s">
        <v>11</v>
      </c>
      <c r="E289" s="6">
        <v>1.2E-2</v>
      </c>
      <c r="F289" s="58">
        <f t="shared" si="78"/>
        <v>62</v>
      </c>
      <c r="G289" s="47">
        <v>27</v>
      </c>
      <c r="H289" s="5">
        <f t="shared" si="74"/>
        <v>0.32400000000000001</v>
      </c>
      <c r="I289" s="7">
        <f t="shared" si="75"/>
        <v>20.088000000000001</v>
      </c>
      <c r="J289" s="8">
        <f t="shared" si="76"/>
        <v>0.74399999999999999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77"/>
        <v>2</v>
      </c>
      <c r="C290" s="184"/>
      <c r="D290" s="37" t="s">
        <v>7</v>
      </c>
      <c r="E290" s="6">
        <v>5.0000000000000001E-3</v>
      </c>
      <c r="F290" s="58">
        <f t="shared" si="78"/>
        <v>62</v>
      </c>
      <c r="G290" s="47">
        <v>118</v>
      </c>
      <c r="H290" s="5">
        <f t="shared" si="74"/>
        <v>0.59</v>
      </c>
      <c r="I290" s="7">
        <f t="shared" si="75"/>
        <v>36.58</v>
      </c>
      <c r="J290" s="8">
        <f t="shared" si="76"/>
        <v>0.31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77"/>
        <v>2</v>
      </c>
      <c r="C291" s="185"/>
      <c r="D291" s="37" t="s">
        <v>79</v>
      </c>
      <c r="E291" s="6">
        <v>0.17499999999999999</v>
      </c>
      <c r="F291" s="58">
        <f t="shared" si="78"/>
        <v>62</v>
      </c>
      <c r="G291" s="48"/>
      <c r="H291" s="79"/>
      <c r="I291" s="7"/>
      <c r="J291" s="6">
        <f t="shared" si="76"/>
        <v>10.85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77"/>
        <v>2</v>
      </c>
      <c r="C292" s="186" t="s">
        <v>34</v>
      </c>
      <c r="D292" s="36" t="s">
        <v>61</v>
      </c>
      <c r="E292" s="6">
        <f>H292/G292</f>
        <v>9.8779459459459457E-2</v>
      </c>
      <c r="F292" s="58">
        <f t="shared" si="78"/>
        <v>62</v>
      </c>
      <c r="G292" s="47">
        <v>185</v>
      </c>
      <c r="H292" s="5">
        <f>61-H281-H282-H283-H284-H285-H286-H287-H288-H289-H290-H293-H294-H295-H296-H297-H298-H299-H301-H302-H303</f>
        <v>18.2742</v>
      </c>
      <c r="I292" s="7">
        <f t="shared" ref="I292:I299" si="79">J292*G292</f>
        <v>1133.0004000000001</v>
      </c>
      <c r="J292" s="8">
        <f t="shared" si="76"/>
        <v>6.1243264864864866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77"/>
        <v>2</v>
      </c>
      <c r="C293" s="187"/>
      <c r="D293" s="36" t="s">
        <v>9</v>
      </c>
      <c r="E293" s="6">
        <v>0.02</v>
      </c>
      <c r="F293" s="58">
        <f t="shared" si="78"/>
        <v>62</v>
      </c>
      <c r="G293" s="49">
        <v>40</v>
      </c>
      <c r="H293" s="5">
        <f t="shared" ref="H293:H299" si="80">G293*E293</f>
        <v>0.8</v>
      </c>
      <c r="I293" s="7">
        <f t="shared" si="79"/>
        <v>49.6</v>
      </c>
      <c r="J293" s="8">
        <f t="shared" si="76"/>
        <v>1.24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77"/>
        <v>2</v>
      </c>
      <c r="C294" s="187"/>
      <c r="D294" s="37" t="s">
        <v>11</v>
      </c>
      <c r="E294" s="6">
        <v>1.2999999999999999E-2</v>
      </c>
      <c r="F294" s="58">
        <f t="shared" si="78"/>
        <v>62</v>
      </c>
      <c r="G294" s="47">
        <v>27</v>
      </c>
      <c r="H294" s="5">
        <f t="shared" si="80"/>
        <v>0.35099999999999998</v>
      </c>
      <c r="I294" s="7">
        <f t="shared" si="79"/>
        <v>21.761999999999997</v>
      </c>
      <c r="J294" s="8">
        <f t="shared" si="76"/>
        <v>0.80599999999999994</v>
      </c>
    </row>
    <row r="295" spans="1:45" ht="15.75" customHeight="1" x14ac:dyDescent="0.25">
      <c r="A295" s="181"/>
      <c r="B295" s="60">
        <f t="shared" si="77"/>
        <v>2</v>
      </c>
      <c r="C295" s="187"/>
      <c r="D295" s="37" t="s">
        <v>27</v>
      </c>
      <c r="E295" s="6">
        <v>0.01</v>
      </c>
      <c r="F295" s="58">
        <f t="shared" si="78"/>
        <v>62</v>
      </c>
      <c r="G295" s="47">
        <v>665</v>
      </c>
      <c r="H295" s="5">
        <f t="shared" si="80"/>
        <v>6.65</v>
      </c>
      <c r="I295" s="7">
        <f t="shared" si="79"/>
        <v>412.3</v>
      </c>
      <c r="J295" s="8">
        <f t="shared" si="76"/>
        <v>0.62</v>
      </c>
    </row>
    <row r="296" spans="1:45" ht="15.75" customHeight="1" x14ac:dyDescent="0.25">
      <c r="A296" s="181"/>
      <c r="B296" s="60">
        <f t="shared" si="77"/>
        <v>2</v>
      </c>
      <c r="C296" s="188"/>
      <c r="D296" s="37" t="s">
        <v>87</v>
      </c>
      <c r="E296" s="6">
        <v>5.8000000000000003E-2</v>
      </c>
      <c r="F296" s="58">
        <f t="shared" si="78"/>
        <v>62</v>
      </c>
      <c r="G296" s="47">
        <v>50</v>
      </c>
      <c r="H296" s="5">
        <f t="shared" si="80"/>
        <v>2.9000000000000004</v>
      </c>
      <c r="I296" s="7">
        <f t="shared" si="79"/>
        <v>179.8</v>
      </c>
      <c r="J296" s="8">
        <f>F296*E296</f>
        <v>3.5960000000000001</v>
      </c>
    </row>
    <row r="297" spans="1:45" ht="15.75" customHeight="1" x14ac:dyDescent="0.25">
      <c r="A297" s="181"/>
      <c r="B297" s="60">
        <f t="shared" si="77"/>
        <v>2</v>
      </c>
      <c r="C297" s="183" t="s">
        <v>93</v>
      </c>
      <c r="D297" s="36" t="s">
        <v>25</v>
      </c>
      <c r="E297" s="6">
        <v>4.5999999999999999E-2</v>
      </c>
      <c r="F297" s="58">
        <f t="shared" si="78"/>
        <v>62</v>
      </c>
      <c r="G297" s="53">
        <v>160</v>
      </c>
      <c r="H297" s="43">
        <f t="shared" si="80"/>
        <v>7.3599999999999994</v>
      </c>
      <c r="I297" s="43">
        <f t="shared" si="79"/>
        <v>456.32</v>
      </c>
      <c r="J297" s="6">
        <f>F297*E297</f>
        <v>2.8519999999999999</v>
      </c>
      <c r="L297" s="18"/>
      <c r="M297" s="16"/>
      <c r="N297" s="16"/>
      <c r="O297" s="16"/>
      <c r="P297" s="16"/>
      <c r="Q297" s="24"/>
      <c r="R297" s="16"/>
    </row>
    <row r="298" spans="1:45" ht="15.75" customHeight="1" x14ac:dyDescent="0.25">
      <c r="A298" s="181"/>
      <c r="B298" s="60">
        <f t="shared" si="77"/>
        <v>2</v>
      </c>
      <c r="C298" s="184"/>
      <c r="D298" s="36" t="s">
        <v>12</v>
      </c>
      <c r="E298" s="6">
        <v>2.4E-2</v>
      </c>
      <c r="F298" s="58">
        <f t="shared" si="78"/>
        <v>62</v>
      </c>
      <c r="G298" s="47">
        <v>50</v>
      </c>
      <c r="H298" s="5">
        <f t="shared" si="80"/>
        <v>1.2</v>
      </c>
      <c r="I298" s="7">
        <f t="shared" si="79"/>
        <v>74.400000000000006</v>
      </c>
      <c r="J298" s="8">
        <f t="shared" si="76"/>
        <v>1.488</v>
      </c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</row>
    <row r="299" spans="1:45" s="16" customFormat="1" ht="15.75" customHeight="1" x14ac:dyDescent="0.25">
      <c r="A299" s="181"/>
      <c r="B299" s="60">
        <f t="shared" si="77"/>
        <v>2</v>
      </c>
      <c r="C299" s="184"/>
      <c r="D299" s="36" t="s">
        <v>13</v>
      </c>
      <c r="E299" s="40">
        <v>2.0000000000000001E-4</v>
      </c>
      <c r="F299" s="58">
        <f t="shared" si="78"/>
        <v>62</v>
      </c>
      <c r="G299" s="47">
        <v>267</v>
      </c>
      <c r="H299" s="5">
        <f t="shared" si="80"/>
        <v>5.3400000000000003E-2</v>
      </c>
      <c r="I299" s="7">
        <f t="shared" si="79"/>
        <v>3.3108000000000004</v>
      </c>
      <c r="J299" s="8">
        <f t="shared" si="76"/>
        <v>1.2400000000000001E-2</v>
      </c>
      <c r="K299"/>
      <c r="L299" s="13"/>
      <c r="M299"/>
      <c r="N299"/>
      <c r="O299"/>
      <c r="P299"/>
      <c r="Q299"/>
      <c r="R299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</row>
    <row r="300" spans="1:45" ht="15.75" customHeight="1" x14ac:dyDescent="0.25">
      <c r="A300" s="181"/>
      <c r="B300" s="60">
        <f t="shared" si="77"/>
        <v>2</v>
      </c>
      <c r="C300" s="185"/>
      <c r="D300" s="36" t="s">
        <v>79</v>
      </c>
      <c r="E300" s="6">
        <v>0.17199999999999999</v>
      </c>
      <c r="F300" s="58">
        <f t="shared" si="78"/>
        <v>62</v>
      </c>
      <c r="G300" s="47"/>
      <c r="H300" s="5"/>
      <c r="I300" s="7"/>
      <c r="J300" s="8">
        <f t="shared" si="76"/>
        <v>10.664</v>
      </c>
    </row>
    <row r="301" spans="1:45" ht="15.75" customHeight="1" x14ac:dyDescent="0.25">
      <c r="A301" s="181"/>
      <c r="B301" s="60">
        <f t="shared" si="77"/>
        <v>2</v>
      </c>
      <c r="C301" s="3" t="s">
        <v>38</v>
      </c>
      <c r="D301" s="41" t="s">
        <v>38</v>
      </c>
      <c r="E301" s="6">
        <v>0.04</v>
      </c>
      <c r="F301" s="58">
        <f t="shared" si="78"/>
        <v>62</v>
      </c>
      <c r="G301" s="47">
        <v>40</v>
      </c>
      <c r="H301" s="5">
        <f>G301*E301</f>
        <v>1.6</v>
      </c>
      <c r="I301" s="7">
        <f>J301*G301</f>
        <v>99.2</v>
      </c>
      <c r="J301" s="8">
        <f t="shared" si="76"/>
        <v>2.48</v>
      </c>
    </row>
    <row r="302" spans="1:45" ht="15.75" customHeight="1" x14ac:dyDescent="0.25">
      <c r="A302" s="181"/>
      <c r="B302" s="60">
        <f t="shared" si="77"/>
        <v>2</v>
      </c>
      <c r="C302" s="76" t="s">
        <v>22</v>
      </c>
      <c r="D302" s="39" t="s">
        <v>22</v>
      </c>
      <c r="E302" s="6">
        <v>0.05</v>
      </c>
      <c r="F302" s="58">
        <f t="shared" si="78"/>
        <v>62</v>
      </c>
      <c r="G302" s="48">
        <v>88</v>
      </c>
      <c r="H302" s="5">
        <f>G302*E302</f>
        <v>4.4000000000000004</v>
      </c>
      <c r="I302" s="7">
        <f>J302*G302</f>
        <v>272.8</v>
      </c>
      <c r="J302" s="8">
        <f t="shared" si="76"/>
        <v>3.1</v>
      </c>
      <c r="L302"/>
      <c r="M302"/>
      <c r="N302"/>
      <c r="O302"/>
      <c r="P302"/>
      <c r="Q302"/>
      <c r="R302"/>
    </row>
    <row r="303" spans="1:45" ht="15.75" customHeight="1" x14ac:dyDescent="0.25">
      <c r="A303" s="181"/>
      <c r="B303" s="60">
        <f t="shared" si="77"/>
        <v>2</v>
      </c>
      <c r="C303" s="9" t="s">
        <v>14</v>
      </c>
      <c r="D303" s="36" t="s">
        <v>14</v>
      </c>
      <c r="E303" s="8">
        <v>0.1</v>
      </c>
      <c r="F303" s="58">
        <f t="shared" si="78"/>
        <v>62</v>
      </c>
      <c r="G303" s="48">
        <v>80</v>
      </c>
      <c r="H303" s="5">
        <f>G303*E303</f>
        <v>8</v>
      </c>
      <c r="I303" s="7">
        <f>J303*G303</f>
        <v>496</v>
      </c>
      <c r="J303" s="8">
        <f t="shared" si="76"/>
        <v>6.2</v>
      </c>
    </row>
    <row r="304" spans="1:45" ht="15.75" customHeight="1" x14ac:dyDescent="0.25">
      <c r="A304" s="174" t="s">
        <v>41</v>
      </c>
      <c r="B304" s="174"/>
      <c r="C304" s="174"/>
      <c r="D304" s="174"/>
      <c r="E304" s="74"/>
      <c r="F304" s="74"/>
      <c r="G304" s="74"/>
      <c r="H304" s="2">
        <f>SUM(H281:H303)</f>
        <v>61.000000000000007</v>
      </c>
      <c r="I304" s="2">
        <f>SUM(I281:I303)</f>
        <v>3782.0000000000005</v>
      </c>
      <c r="J304" s="45">
        <f>SUM(J281:J303)</f>
        <v>63.933126486486479</v>
      </c>
    </row>
    <row r="305" spans="1:17" ht="15.75" customHeight="1" x14ac:dyDescent="0.25">
      <c r="A305" s="175" t="s">
        <v>92</v>
      </c>
      <c r="B305" s="176"/>
      <c r="C305" s="176"/>
      <c r="D305" s="176"/>
      <c r="E305" s="176"/>
      <c r="F305" s="176"/>
      <c r="G305" s="176"/>
      <c r="H305" s="177"/>
      <c r="I305" s="30">
        <f>I28+I50+I72+I90+I127+I151+I177+I201+I232+I258+I280+I304</f>
        <v>56241.999999999993</v>
      </c>
      <c r="J305" s="54">
        <f>J28+J50+J72+J90+J127+J151+J177+J201+J232+J258+J280+J304</f>
        <v>865.26790664864859</v>
      </c>
    </row>
    <row r="306" spans="1:17" customFormat="1" ht="15.75" customHeight="1" x14ac:dyDescent="0.25"/>
    <row r="307" spans="1:17" ht="15.75" customHeight="1" x14ac:dyDescent="0.25">
      <c r="Q307" s="13"/>
    </row>
    <row r="308" spans="1:17" ht="15" customHeight="1" x14ac:dyDescent="0.25">
      <c r="A308" s="178" t="s">
        <v>95</v>
      </c>
      <c r="B308" s="178"/>
      <c r="C308" s="178"/>
      <c r="D308" s="55" t="s">
        <v>96</v>
      </c>
      <c r="E308" s="56"/>
      <c r="F308" s="179" t="s">
        <v>118</v>
      </c>
      <c r="G308" s="179"/>
      <c r="H308" s="179"/>
      <c r="I308" s="179"/>
      <c r="J308" s="179"/>
      <c r="Q308" s="13"/>
    </row>
    <row r="309" spans="1:17" x14ac:dyDescent="0.25">
      <c r="A309" s="32"/>
      <c r="B309" s="32"/>
      <c r="C309" s="32"/>
      <c r="D309" s="33" t="s">
        <v>97</v>
      </c>
      <c r="F309" s="34"/>
      <c r="G309" s="34"/>
      <c r="H309" s="34" t="s">
        <v>98</v>
      </c>
      <c r="I309" s="34"/>
      <c r="J309" s="32"/>
      <c r="Q309" s="13"/>
    </row>
    <row r="312" spans="1:17" x14ac:dyDescent="0.25">
      <c r="I312" s="20"/>
    </row>
  </sheetData>
  <mergeCells count="94">
    <mergeCell ref="A72:D72"/>
    <mergeCell ref="P44:R44"/>
    <mergeCell ref="C37:C41"/>
    <mergeCell ref="C42:C43"/>
    <mergeCell ref="A2:J2"/>
    <mergeCell ref="L2:R2"/>
    <mergeCell ref="A3:J3"/>
    <mergeCell ref="L3:R3"/>
    <mergeCell ref="A28:D28"/>
    <mergeCell ref="A29:A49"/>
    <mergeCell ref="C29:C30"/>
    <mergeCell ref="C31:C36"/>
    <mergeCell ref="N4:O4"/>
    <mergeCell ref="P4:R4"/>
    <mergeCell ref="A5:B5"/>
    <mergeCell ref="A6:A27"/>
    <mergeCell ref="C146:C149"/>
    <mergeCell ref="A127:D127"/>
    <mergeCell ref="A73:A89"/>
    <mergeCell ref="C73:C76"/>
    <mergeCell ref="C77:C82"/>
    <mergeCell ref="C83:C84"/>
    <mergeCell ref="C85:C86"/>
    <mergeCell ref="A90:D90"/>
    <mergeCell ref="A105:B105"/>
    <mergeCell ref="A106:A126"/>
    <mergeCell ref="C106:C108"/>
    <mergeCell ref="C109:C116"/>
    <mergeCell ref="C117:C119"/>
    <mergeCell ref="C120:C121"/>
    <mergeCell ref="C122:C125"/>
    <mergeCell ref="C297:C300"/>
    <mergeCell ref="C183:C188"/>
    <mergeCell ref="C189:C193"/>
    <mergeCell ref="A177:D177"/>
    <mergeCell ref="A128:A150"/>
    <mergeCell ref="C128:C131"/>
    <mergeCell ref="C132:C137"/>
    <mergeCell ref="A178:A200"/>
    <mergeCell ref="C178:C182"/>
    <mergeCell ref="A158:A176"/>
    <mergeCell ref="C158:C163"/>
    <mergeCell ref="C164:C169"/>
    <mergeCell ref="C170:C171"/>
    <mergeCell ref="C172:C173"/>
    <mergeCell ref="C138:C142"/>
    <mergeCell ref="C143:C145"/>
    <mergeCell ref="A233:A257"/>
    <mergeCell ref="C233:C236"/>
    <mergeCell ref="C237:C246"/>
    <mergeCell ref="C247:C251"/>
    <mergeCell ref="A232:D232"/>
    <mergeCell ref="C252:C254"/>
    <mergeCell ref="C7:C16"/>
    <mergeCell ref="C17:C21"/>
    <mergeCell ref="C22:C25"/>
    <mergeCell ref="L4:L5"/>
    <mergeCell ref="M4:M5"/>
    <mergeCell ref="P43:R43"/>
    <mergeCell ref="C44:C47"/>
    <mergeCell ref="A50:D50"/>
    <mergeCell ref="A53:B53"/>
    <mergeCell ref="A54:A71"/>
    <mergeCell ref="C54:C59"/>
    <mergeCell ref="C60:C64"/>
    <mergeCell ref="C65:C66"/>
    <mergeCell ref="C67:C70"/>
    <mergeCell ref="A151:D151"/>
    <mergeCell ref="A157:B157"/>
    <mergeCell ref="C194:C197"/>
    <mergeCell ref="A201:D201"/>
    <mergeCell ref="A209:B209"/>
    <mergeCell ref="A210:A231"/>
    <mergeCell ref="C210:C213"/>
    <mergeCell ref="C214:C221"/>
    <mergeCell ref="C222:C224"/>
    <mergeCell ref="C225:C226"/>
    <mergeCell ref="C227:C230"/>
    <mergeCell ref="A304:D304"/>
    <mergeCell ref="A305:H305"/>
    <mergeCell ref="A308:C308"/>
    <mergeCell ref="F308:J308"/>
    <mergeCell ref="A258:D258"/>
    <mergeCell ref="A261:B261"/>
    <mergeCell ref="A262:A279"/>
    <mergeCell ref="C262:C267"/>
    <mergeCell ref="C268:C272"/>
    <mergeCell ref="C273:C274"/>
    <mergeCell ref="C275:C278"/>
    <mergeCell ref="A281:A303"/>
    <mergeCell ref="C281:C285"/>
    <mergeCell ref="C286:C291"/>
    <mergeCell ref="C292:C296"/>
    <mergeCell ref="A280:D280"/>
  </mergeCells>
  <pageMargins left="0.33" right="0.28000000000000003" top="0.2" bottom="0.16" header="0.2" footer="0.16"/>
  <pageSetup paperSize="9" orientation="portrait" horizontalDpi="180" verticalDpi="18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N6" sqref="N6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125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126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1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89" t="s">
        <v>59</v>
      </c>
      <c r="D6" s="36" t="s">
        <v>3</v>
      </c>
      <c r="E6" s="44">
        <v>0.06</v>
      </c>
      <c r="F6" s="47">
        <v>3</v>
      </c>
      <c r="G6" s="47">
        <v>185</v>
      </c>
      <c r="H6" s="5">
        <f t="shared" ref="H6:H15" si="0">G6*E6</f>
        <v>11.1</v>
      </c>
      <c r="I6" s="7">
        <f t="shared" ref="I6:I15" si="1">J6*G6</f>
        <v>33.299999999999997</v>
      </c>
      <c r="J6" s="8">
        <f>F6*E6</f>
        <v>0.18</v>
      </c>
      <c r="L6" s="36" t="s">
        <v>3</v>
      </c>
      <c r="M6" s="8">
        <f>J6+J107</f>
        <v>0.35</v>
      </c>
      <c r="N6" s="49">
        <v>185</v>
      </c>
      <c r="O6" s="4">
        <f>M6*N6</f>
        <v>64.75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3</v>
      </c>
      <c r="G7" s="47">
        <v>30</v>
      </c>
      <c r="H7" s="5">
        <f t="shared" si="0"/>
        <v>0.75</v>
      </c>
      <c r="I7" s="7">
        <f t="shared" si="1"/>
        <v>2.2500000000000004</v>
      </c>
      <c r="J7" s="8">
        <f t="shared" ref="J7:J27" si="2">F7*E7</f>
        <v>7.5000000000000011E-2</v>
      </c>
      <c r="L7" s="36" t="s">
        <v>4</v>
      </c>
      <c r="M7" s="8">
        <f>J7+J179+J238+J282</f>
        <v>0.13500000000000001</v>
      </c>
      <c r="N7" s="49">
        <v>30</v>
      </c>
      <c r="O7" s="4">
        <f t="shared" ref="O7:O38" si="3">M7*N7</f>
        <v>4.0500000000000007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3</v>
      </c>
      <c r="G8" s="48">
        <v>38</v>
      </c>
      <c r="H8" s="5">
        <f t="shared" si="0"/>
        <v>1.9000000000000001</v>
      </c>
      <c r="I8" s="7">
        <f t="shared" si="1"/>
        <v>5.7000000000000011</v>
      </c>
      <c r="J8" s="8">
        <f t="shared" si="2"/>
        <v>0.15000000000000002</v>
      </c>
      <c r="L8" s="36" t="s">
        <v>6</v>
      </c>
      <c r="M8" s="8">
        <f>J8+J29+J55+J129+J159+J211+J234+J239+J263</f>
        <v>0.66100000000000003</v>
      </c>
      <c r="N8" s="49">
        <v>38</v>
      </c>
      <c r="O8" s="4">
        <f t="shared" si="3"/>
        <v>25.118000000000002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3</v>
      </c>
      <c r="G9" s="49">
        <v>45</v>
      </c>
      <c r="H9" s="5">
        <f t="shared" si="0"/>
        <v>1.2150000000000001</v>
      </c>
      <c r="I9" s="7">
        <f t="shared" si="1"/>
        <v>3.645</v>
      </c>
      <c r="J9" s="8">
        <f t="shared" si="2"/>
        <v>8.1000000000000003E-2</v>
      </c>
      <c r="L9" s="36" t="s">
        <v>8</v>
      </c>
      <c r="M9" s="8">
        <f>J9+J31+J57+J66+J78+J111+J133+J144+J161+J165+J184+J216+J240+J253+J265+J274+J287</f>
        <v>3.0089999999999999</v>
      </c>
      <c r="N9" s="49">
        <v>45</v>
      </c>
      <c r="O9" s="4">
        <f t="shared" si="3"/>
        <v>135.405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3</v>
      </c>
      <c r="G10" s="50">
        <v>40</v>
      </c>
      <c r="H10" s="5">
        <f t="shared" si="0"/>
        <v>0.52</v>
      </c>
      <c r="I10" s="7">
        <f t="shared" si="1"/>
        <v>1.56</v>
      </c>
      <c r="J10" s="8">
        <f t="shared" si="2"/>
        <v>3.9E-2</v>
      </c>
      <c r="L10" s="36" t="s">
        <v>9</v>
      </c>
      <c r="M10" s="8">
        <f>J10+J19+J33+J59+J74+J80+J113+J119+J132+J135+J163+J167+J180+J186+J191+J214+J218+J224+J241+J267+J283+J289+J294</f>
        <v>0.54800000000000026</v>
      </c>
      <c r="N10" s="49">
        <v>40</v>
      </c>
      <c r="O10" s="4">
        <f t="shared" si="3"/>
        <v>21.920000000000009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3</v>
      </c>
      <c r="G11" s="47">
        <v>27</v>
      </c>
      <c r="H11" s="5">
        <f t="shared" si="0"/>
        <v>0.32400000000000001</v>
      </c>
      <c r="I11" s="7">
        <f t="shared" si="1"/>
        <v>0.97200000000000009</v>
      </c>
      <c r="J11" s="8">
        <f t="shared" si="2"/>
        <v>3.6000000000000004E-2</v>
      </c>
      <c r="L11" s="36" t="s">
        <v>11</v>
      </c>
      <c r="M11" s="8">
        <f>J11+J20+J34+J60+J81+J85+J108+J114+J120+J136+J142+J164+J168++J187+J192+J219+J225+J242+J268+J290+J295</f>
        <v>0.45900000000000007</v>
      </c>
      <c r="N11" s="49">
        <v>27</v>
      </c>
      <c r="O11" s="4">
        <f t="shared" si="3"/>
        <v>12.393000000000002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3</v>
      </c>
      <c r="G12" s="47">
        <v>170</v>
      </c>
      <c r="H12" s="5">
        <f t="shared" si="0"/>
        <v>1.2749999999999999</v>
      </c>
      <c r="I12" s="7">
        <f t="shared" si="1"/>
        <v>3.8249999999999997</v>
      </c>
      <c r="J12" s="8">
        <f t="shared" si="2"/>
        <v>2.2499999999999999E-2</v>
      </c>
      <c r="L12" s="36" t="s">
        <v>45</v>
      </c>
      <c r="M12" s="8">
        <f>J12+J63+J116+J141+J221+J243+J271</f>
        <v>0.14250000000000002</v>
      </c>
      <c r="N12" s="49">
        <v>170</v>
      </c>
      <c r="O12" s="4">
        <f t="shared" si="3"/>
        <v>24.225000000000001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3</v>
      </c>
      <c r="G13" s="47">
        <v>665</v>
      </c>
      <c r="H13" s="5">
        <f t="shared" si="0"/>
        <v>3.3250000000000002</v>
      </c>
      <c r="I13" s="7">
        <f t="shared" si="1"/>
        <v>9.9749999999999996</v>
      </c>
      <c r="J13" s="8">
        <f t="shared" si="2"/>
        <v>1.4999999999999999E-2</v>
      </c>
      <c r="L13" s="36" t="s">
        <v>27</v>
      </c>
      <c r="M13" s="8">
        <f>J13+J18+J43+J67+J87+J122+J145+J172+J174+J193+J227+J244+J254+J275+J296</f>
        <v>0.14500000000000002</v>
      </c>
      <c r="N13" s="49">
        <v>665</v>
      </c>
      <c r="O13" s="4">
        <f t="shared" si="3"/>
        <v>96.425000000000011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3</v>
      </c>
      <c r="G14" s="47">
        <v>50</v>
      </c>
      <c r="H14" s="5">
        <f t="shared" si="0"/>
        <v>0.125</v>
      </c>
      <c r="I14" s="7">
        <f t="shared" si="1"/>
        <v>0.375</v>
      </c>
      <c r="J14" s="8">
        <f t="shared" si="2"/>
        <v>7.4999999999999997E-3</v>
      </c>
      <c r="L14" s="36" t="s">
        <v>12</v>
      </c>
      <c r="M14" s="8">
        <f>J14+J23+J45+J69+J77+J124+J148+J182+J196+J229+J245+J277+J285+J299</f>
        <v>0.40749999999999997</v>
      </c>
      <c r="N14" s="49">
        <v>50</v>
      </c>
      <c r="O14" s="4">
        <f t="shared" si="3"/>
        <v>20.375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3</v>
      </c>
      <c r="G15" s="47">
        <v>267</v>
      </c>
      <c r="H15" s="5">
        <f t="shared" si="0"/>
        <v>0.10680000000000001</v>
      </c>
      <c r="I15" s="4">
        <f t="shared" si="1"/>
        <v>0.32040000000000002</v>
      </c>
      <c r="J15" s="8">
        <f t="shared" si="2"/>
        <v>1.2000000000000001E-3</v>
      </c>
      <c r="L15" s="36" t="s">
        <v>13</v>
      </c>
      <c r="M15" s="8">
        <f>J15+J24+J46+J70+J125+J149+J181+J197+J230+J246+J278+J284+J300</f>
        <v>5.0000000000000001E-3</v>
      </c>
      <c r="N15" s="49">
        <v>267</v>
      </c>
      <c r="O15" s="4">
        <f t="shared" si="3"/>
        <v>1.335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3</v>
      </c>
      <c r="G16" s="47"/>
      <c r="H16" s="5"/>
      <c r="I16" s="7"/>
      <c r="J16" s="8">
        <f>F16*E16</f>
        <v>0.60000000000000009</v>
      </c>
      <c r="L16" s="36" t="s">
        <v>81</v>
      </c>
      <c r="M16" s="8">
        <f>J17+J37+J61+J110+J118+J139+J215+J223+J248+J269</f>
        <v>1.1399520000000001</v>
      </c>
      <c r="N16" s="49">
        <v>400</v>
      </c>
      <c r="O16" s="4">
        <f t="shared" si="3"/>
        <v>455.98080000000004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4.5871999999999982E-2</v>
      </c>
      <c r="F17" s="58">
        <f t="shared" si="5"/>
        <v>3</v>
      </c>
      <c r="G17" s="47">
        <v>400</v>
      </c>
      <c r="H17" s="5">
        <f>61-H6-H7-H8-H9-H10-H11-H12-H13-H14-H15-H16-H18-H19-H20-H21-H22-H23-H24-H25-H26-H27</f>
        <v>18.348799999999994</v>
      </c>
      <c r="I17" s="7">
        <f t="shared" ref="I17:I24" si="6">J17*G17</f>
        <v>55.046399999999984</v>
      </c>
      <c r="J17" s="8">
        <f t="shared" si="2"/>
        <v>0.13761599999999996</v>
      </c>
      <c r="L17" s="36" t="s">
        <v>87</v>
      </c>
      <c r="M17" s="8">
        <f>J21+J86+J112+J194+J217+J297</f>
        <v>0.28000000000000003</v>
      </c>
      <c r="N17" s="49">
        <v>50</v>
      </c>
      <c r="O17" s="4">
        <f t="shared" si="3"/>
        <v>14.000000000000002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3</v>
      </c>
      <c r="G18" s="47">
        <v>665</v>
      </c>
      <c r="H18" s="5">
        <f t="shared" ref="H18:H24" si="7">G18*E18</f>
        <v>5.32</v>
      </c>
      <c r="I18" s="7">
        <f t="shared" si="6"/>
        <v>15.96</v>
      </c>
      <c r="J18" s="8">
        <f t="shared" si="2"/>
        <v>2.4E-2</v>
      </c>
      <c r="L18" s="36" t="s">
        <v>74</v>
      </c>
      <c r="M18" s="8">
        <f>J22+J44+J147+J228</f>
        <v>0.18000000000000002</v>
      </c>
      <c r="N18" s="49">
        <v>140</v>
      </c>
      <c r="O18" s="4">
        <f t="shared" si="3"/>
        <v>25.200000000000003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3</v>
      </c>
      <c r="G19" s="47">
        <v>40</v>
      </c>
      <c r="H19" s="5">
        <f t="shared" si="7"/>
        <v>0.64</v>
      </c>
      <c r="I19" s="7">
        <f t="shared" si="6"/>
        <v>1.92</v>
      </c>
      <c r="J19" s="8">
        <f t="shared" si="2"/>
        <v>4.8000000000000001E-2</v>
      </c>
      <c r="L19" s="36" t="s">
        <v>38</v>
      </c>
      <c r="M19" s="8">
        <f>J26+J48+J72+J89+J127+J151+J176+J199+J232+J257+J280+J302+J38+J249</f>
        <v>0.89800000000000002</v>
      </c>
      <c r="N19" s="49">
        <v>40</v>
      </c>
      <c r="O19" s="4">
        <f t="shared" si="3"/>
        <v>35.92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3</v>
      </c>
      <c r="G20" s="47">
        <v>27</v>
      </c>
      <c r="H20" s="5">
        <f t="shared" si="7"/>
        <v>0.29699999999999999</v>
      </c>
      <c r="I20" s="7">
        <f t="shared" si="6"/>
        <v>0.89100000000000001</v>
      </c>
      <c r="J20" s="8">
        <f t="shared" si="2"/>
        <v>3.3000000000000002E-2</v>
      </c>
      <c r="L20" s="36" t="s">
        <v>14</v>
      </c>
      <c r="M20" s="8">
        <f>J27+J68+J75+J195+J276+J304</f>
        <v>0.65100000000000002</v>
      </c>
      <c r="N20" s="49">
        <v>80</v>
      </c>
      <c r="O20" s="4">
        <f t="shared" si="3"/>
        <v>52.08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3</v>
      </c>
      <c r="G21" s="47">
        <v>50</v>
      </c>
      <c r="H21" s="5">
        <f t="shared" si="7"/>
        <v>2.2999999999999998</v>
      </c>
      <c r="I21" s="7">
        <f t="shared" si="6"/>
        <v>6.9</v>
      </c>
      <c r="J21" s="8">
        <f t="shared" si="2"/>
        <v>0.13800000000000001</v>
      </c>
      <c r="L21" s="37" t="s">
        <v>7</v>
      </c>
      <c r="M21" s="8">
        <f>J30+J35+J41+J56+J82+J109+J115+J131+J137+J140+J160+J169+J183+J188+J213+J220+J237+J252+J264+J286+J291</f>
        <v>0.13600000000000004</v>
      </c>
      <c r="N21" s="49">
        <v>118</v>
      </c>
      <c r="O21" s="4">
        <f t="shared" si="3"/>
        <v>16.048000000000005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3</v>
      </c>
      <c r="G22" s="47">
        <v>140</v>
      </c>
      <c r="H22" s="5">
        <f t="shared" si="7"/>
        <v>2.8000000000000003</v>
      </c>
      <c r="I22" s="7">
        <f t="shared" si="6"/>
        <v>8.4</v>
      </c>
      <c r="J22" s="8">
        <f t="shared" si="2"/>
        <v>0.06</v>
      </c>
      <c r="L22" s="37" t="s">
        <v>18</v>
      </c>
      <c r="M22" s="8">
        <f>J32+J185+J288</f>
        <v>0.06</v>
      </c>
      <c r="N22" s="49">
        <v>40</v>
      </c>
      <c r="O22" s="4">
        <f t="shared" si="3"/>
        <v>2.4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3</v>
      </c>
      <c r="G23" s="47">
        <v>50</v>
      </c>
      <c r="H23" s="5">
        <f t="shared" si="7"/>
        <v>1</v>
      </c>
      <c r="I23" s="7">
        <f t="shared" si="6"/>
        <v>3</v>
      </c>
      <c r="J23" s="8">
        <f t="shared" si="2"/>
        <v>0.06</v>
      </c>
      <c r="L23" s="37" t="s">
        <v>69</v>
      </c>
      <c r="M23" s="8">
        <f>J39+J146+J250+J255</f>
        <v>7.2000000000000008E-2</v>
      </c>
      <c r="N23" s="49">
        <v>80</v>
      </c>
      <c r="O23" s="4">
        <f t="shared" si="3"/>
        <v>5.7600000000000007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3</v>
      </c>
      <c r="G24" s="47">
        <v>267</v>
      </c>
      <c r="H24" s="5">
        <f t="shared" si="7"/>
        <v>5.3400000000000003E-2</v>
      </c>
      <c r="I24" s="4">
        <f t="shared" si="6"/>
        <v>0.16020000000000001</v>
      </c>
      <c r="J24" s="8">
        <f>F24*E24</f>
        <v>6.0000000000000006E-4</v>
      </c>
      <c r="L24" s="37" t="s">
        <v>19</v>
      </c>
      <c r="M24" s="8">
        <f>J40+J251</f>
        <v>0.01</v>
      </c>
      <c r="N24" s="49">
        <v>175</v>
      </c>
      <c r="O24" s="4">
        <f t="shared" si="3"/>
        <v>1.75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3</v>
      </c>
      <c r="G25" s="47"/>
      <c r="H25" s="5"/>
      <c r="I25" s="7"/>
      <c r="J25" s="8">
        <f t="shared" si="2"/>
        <v>0.60000000000000009</v>
      </c>
      <c r="L25" s="37" t="s">
        <v>21</v>
      </c>
      <c r="M25" s="8">
        <f>J42+J173</f>
        <v>0.183</v>
      </c>
      <c r="N25" s="49">
        <v>80</v>
      </c>
      <c r="O25" s="4">
        <f t="shared" si="3"/>
        <v>14.64</v>
      </c>
    </row>
    <row r="26" spans="1:15" ht="15.75" customHeight="1" x14ac:dyDescent="0.25">
      <c r="A26" s="203"/>
      <c r="B26" s="57">
        <f t="shared" si="4"/>
        <v>2</v>
      </c>
      <c r="C26" s="89" t="s">
        <v>38</v>
      </c>
      <c r="D26" s="36" t="s">
        <v>38</v>
      </c>
      <c r="E26" s="44">
        <v>0.04</v>
      </c>
      <c r="F26" s="58">
        <f t="shared" si="5"/>
        <v>3</v>
      </c>
      <c r="G26" s="47">
        <v>40</v>
      </c>
      <c r="H26" s="5">
        <f>G26*E26</f>
        <v>1.6</v>
      </c>
      <c r="I26" s="7">
        <f>J26*G26</f>
        <v>4.8</v>
      </c>
      <c r="J26" s="8">
        <f t="shared" si="2"/>
        <v>0.12</v>
      </c>
      <c r="L26" s="36" t="s">
        <v>70</v>
      </c>
      <c r="M26" s="8">
        <f>J49+J90</f>
        <v>0.30000000000000004</v>
      </c>
      <c r="N26" s="49">
        <v>100</v>
      </c>
      <c r="O26" s="4">
        <f t="shared" si="3"/>
        <v>30.000000000000004</v>
      </c>
    </row>
    <row r="27" spans="1:15" ht="15.75" customHeight="1" x14ac:dyDescent="0.25">
      <c r="A27" s="215"/>
      <c r="B27" s="57">
        <f t="shared" si="4"/>
        <v>2</v>
      </c>
      <c r="C27" s="89" t="s">
        <v>14</v>
      </c>
      <c r="D27" s="36" t="s">
        <v>14</v>
      </c>
      <c r="E27" s="8">
        <v>0.1</v>
      </c>
      <c r="F27" s="58">
        <f t="shared" si="5"/>
        <v>3</v>
      </c>
      <c r="G27" s="48">
        <v>80</v>
      </c>
      <c r="H27" s="5">
        <f>G27*E27</f>
        <v>8</v>
      </c>
      <c r="I27" s="7">
        <f>J27*G27</f>
        <v>24.000000000000004</v>
      </c>
      <c r="J27" s="8">
        <f t="shared" si="2"/>
        <v>0.30000000000000004</v>
      </c>
      <c r="L27" s="36" t="s">
        <v>10</v>
      </c>
      <c r="M27" s="8">
        <f>J58+J162+J266</f>
        <v>0.17499999999999999</v>
      </c>
      <c r="N27" s="49">
        <v>47</v>
      </c>
      <c r="O27" s="4">
        <f t="shared" si="3"/>
        <v>8.2249999999999996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84"/>
      <c r="G28" s="84"/>
      <c r="H28" s="2">
        <f>SUM(H6:H27)</f>
        <v>60.999999999999993</v>
      </c>
      <c r="I28" s="2">
        <f>SUM(I6:I27)</f>
        <v>183</v>
      </c>
      <c r="J28" s="45">
        <f>SUM(J6:J27)</f>
        <v>2.7284160000000002</v>
      </c>
      <c r="L28" s="36" t="s">
        <v>57</v>
      </c>
      <c r="M28" s="8">
        <f>J62+J270</f>
        <v>0.18</v>
      </c>
      <c r="N28" s="49">
        <v>100</v>
      </c>
      <c r="O28" s="4">
        <f t="shared" si="3"/>
        <v>18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2</v>
      </c>
      <c r="G29" s="49">
        <v>38</v>
      </c>
      <c r="H29" s="89">
        <f t="shared" ref="H29:H35" si="8">E29*G29</f>
        <v>2.774</v>
      </c>
      <c r="I29" s="7">
        <f t="shared" ref="I29:I35" si="9">J29*G29</f>
        <v>5.548</v>
      </c>
      <c r="J29" s="6">
        <f>F29*E29</f>
        <v>0.14599999999999999</v>
      </c>
      <c r="L29" s="36" t="s">
        <v>24</v>
      </c>
      <c r="M29" s="8">
        <f>J64+J272</f>
        <v>1.2E-2</v>
      </c>
      <c r="N29" s="49">
        <v>230</v>
      </c>
      <c r="O29" s="4">
        <f t="shared" si="3"/>
        <v>2.7600000000000002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2</v>
      </c>
      <c r="G30" s="48">
        <v>118</v>
      </c>
      <c r="H30" s="89">
        <f t="shared" si="8"/>
        <v>0.47200000000000003</v>
      </c>
      <c r="I30" s="7">
        <f t="shared" si="9"/>
        <v>0.94400000000000006</v>
      </c>
      <c r="J30" s="6">
        <f t="shared" ref="J30:J49" si="10">F30*E30</f>
        <v>8.0000000000000002E-3</v>
      </c>
      <c r="L30" s="38" t="s">
        <v>15</v>
      </c>
      <c r="M30" s="8">
        <f>J76+J235</f>
        <v>0.01</v>
      </c>
      <c r="N30" s="49">
        <v>140</v>
      </c>
      <c r="O30" s="4">
        <f t="shared" si="3"/>
        <v>1.4000000000000001</v>
      </c>
    </row>
    <row r="31" spans="1:15" ht="15.75" customHeight="1" x14ac:dyDescent="0.25">
      <c r="A31" s="203"/>
      <c r="B31" s="57">
        <f t="shared" ref="B31:B49" si="11">B30</f>
        <v>2</v>
      </c>
      <c r="C31" s="210" t="s">
        <v>23</v>
      </c>
      <c r="D31" s="37" t="s">
        <v>8</v>
      </c>
      <c r="E31" s="6">
        <v>0.1</v>
      </c>
      <c r="F31" s="59">
        <f t="shared" ref="F31:F49" si="12">F30</f>
        <v>2</v>
      </c>
      <c r="G31" s="47">
        <v>45</v>
      </c>
      <c r="H31" s="89">
        <f t="shared" si="8"/>
        <v>4.5</v>
      </c>
      <c r="I31" s="7">
        <f t="shared" si="9"/>
        <v>9</v>
      </c>
      <c r="J31" s="6">
        <f t="shared" si="10"/>
        <v>0.2</v>
      </c>
      <c r="L31" s="36" t="s">
        <v>61</v>
      </c>
      <c r="M31" s="8">
        <f>J84+J171+J190+J293</f>
        <v>0.23969837837837837</v>
      </c>
      <c r="N31" s="49">
        <v>185</v>
      </c>
      <c r="O31" s="4">
        <f t="shared" si="3"/>
        <v>44.344200000000001</v>
      </c>
    </row>
    <row r="32" spans="1:15" ht="15.75" customHeight="1" x14ac:dyDescent="0.25">
      <c r="A32" s="203"/>
      <c r="B32" s="57">
        <f t="shared" si="11"/>
        <v>2</v>
      </c>
      <c r="C32" s="211"/>
      <c r="D32" s="37" t="s">
        <v>18</v>
      </c>
      <c r="E32" s="6">
        <v>0.02</v>
      </c>
      <c r="F32" s="59">
        <f t="shared" si="12"/>
        <v>2</v>
      </c>
      <c r="G32" s="48">
        <v>40</v>
      </c>
      <c r="H32" s="89">
        <f t="shared" si="8"/>
        <v>0.8</v>
      </c>
      <c r="I32" s="7">
        <f t="shared" si="9"/>
        <v>1.6</v>
      </c>
      <c r="J32" s="6">
        <f t="shared" si="10"/>
        <v>0.04</v>
      </c>
      <c r="L32" s="38" t="s">
        <v>65</v>
      </c>
      <c r="M32" s="8">
        <f>J88+J175+J256</f>
        <v>0.4</v>
      </c>
      <c r="N32" s="49">
        <v>60</v>
      </c>
      <c r="O32" s="4">
        <f t="shared" si="3"/>
        <v>24</v>
      </c>
    </row>
    <row r="33" spans="1:18" ht="15.75" customHeight="1" x14ac:dyDescent="0.25">
      <c r="A33" s="203"/>
      <c r="B33" s="57">
        <f t="shared" si="11"/>
        <v>2</v>
      </c>
      <c r="C33" s="211"/>
      <c r="D33" s="37" t="s">
        <v>9</v>
      </c>
      <c r="E33" s="6">
        <v>1.2999999999999999E-2</v>
      </c>
      <c r="F33" s="59">
        <f t="shared" si="12"/>
        <v>2</v>
      </c>
      <c r="G33" s="48">
        <v>40</v>
      </c>
      <c r="H33" s="89">
        <f t="shared" si="8"/>
        <v>0.52</v>
      </c>
      <c r="I33" s="7">
        <f t="shared" si="9"/>
        <v>1.04</v>
      </c>
      <c r="J33" s="6">
        <f t="shared" si="10"/>
        <v>2.5999999999999999E-2</v>
      </c>
      <c r="L33" s="39" t="s">
        <v>22</v>
      </c>
      <c r="M33" s="8">
        <f>J177+J200+J258+J303</f>
        <v>0.1</v>
      </c>
      <c r="N33" s="49">
        <v>88</v>
      </c>
      <c r="O33" s="4">
        <f t="shared" si="3"/>
        <v>8.8000000000000007</v>
      </c>
    </row>
    <row r="34" spans="1:18" ht="15.75" customHeight="1" x14ac:dyDescent="0.25">
      <c r="A34" s="203"/>
      <c r="B34" s="57">
        <f t="shared" si="11"/>
        <v>2</v>
      </c>
      <c r="C34" s="211"/>
      <c r="D34" s="37" t="s">
        <v>11</v>
      </c>
      <c r="E34" s="6">
        <v>1.2E-2</v>
      </c>
      <c r="F34" s="59">
        <f t="shared" si="12"/>
        <v>2</v>
      </c>
      <c r="G34" s="48">
        <v>27</v>
      </c>
      <c r="H34" s="89">
        <f t="shared" si="8"/>
        <v>0.32400000000000001</v>
      </c>
      <c r="I34" s="7">
        <f t="shared" si="9"/>
        <v>0.64800000000000002</v>
      </c>
      <c r="J34" s="6">
        <f t="shared" si="10"/>
        <v>2.4E-2</v>
      </c>
      <c r="L34" s="36" t="s">
        <v>25</v>
      </c>
      <c r="M34" s="8">
        <f>J123+J201+J298</f>
        <v>0.192</v>
      </c>
      <c r="N34" s="49">
        <v>160</v>
      </c>
      <c r="O34" s="4">
        <f t="shared" si="3"/>
        <v>30.72</v>
      </c>
    </row>
    <row r="35" spans="1:18" ht="15.75" customHeight="1" x14ac:dyDescent="0.25">
      <c r="A35" s="203"/>
      <c r="B35" s="57">
        <f t="shared" si="11"/>
        <v>2</v>
      </c>
      <c r="C35" s="211"/>
      <c r="D35" s="37" t="s">
        <v>7</v>
      </c>
      <c r="E35" s="6">
        <v>5.0000000000000001E-3</v>
      </c>
      <c r="F35" s="59">
        <f t="shared" si="12"/>
        <v>2</v>
      </c>
      <c r="G35" s="48">
        <v>118</v>
      </c>
      <c r="H35" s="89">
        <f t="shared" si="8"/>
        <v>0.59</v>
      </c>
      <c r="I35" s="7">
        <f t="shared" si="9"/>
        <v>1.18</v>
      </c>
      <c r="J35" s="6">
        <f t="shared" si="10"/>
        <v>0.01</v>
      </c>
      <c r="L35" s="36" t="s">
        <v>17</v>
      </c>
      <c r="M35" s="8">
        <f>J236</f>
        <v>0</v>
      </c>
      <c r="N35" s="49">
        <v>350</v>
      </c>
      <c r="O35" s="4">
        <f t="shared" si="3"/>
        <v>0</v>
      </c>
    </row>
    <row r="36" spans="1:18" ht="15.75" customHeight="1" x14ac:dyDescent="0.25">
      <c r="A36" s="203"/>
      <c r="B36" s="57">
        <f t="shared" si="11"/>
        <v>2</v>
      </c>
      <c r="C36" s="212"/>
      <c r="D36" s="37" t="s">
        <v>79</v>
      </c>
      <c r="E36" s="6">
        <v>0.17499999999999999</v>
      </c>
      <c r="F36" s="59">
        <f t="shared" si="12"/>
        <v>2</v>
      </c>
      <c r="G36" s="48"/>
      <c r="H36" s="89"/>
      <c r="I36" s="7"/>
      <c r="J36" s="6">
        <f t="shared" si="10"/>
        <v>0.35</v>
      </c>
      <c r="L36" s="36" t="s">
        <v>90</v>
      </c>
      <c r="M36" s="8">
        <f>J79+J121+J166+J226</f>
        <v>0.22399999999999998</v>
      </c>
      <c r="N36" s="49">
        <v>50</v>
      </c>
      <c r="O36" s="4">
        <f t="shared" si="3"/>
        <v>11.2</v>
      </c>
    </row>
    <row r="37" spans="1:18" ht="15.75" customHeight="1" x14ac:dyDescent="0.25">
      <c r="A37" s="203"/>
      <c r="B37" s="57">
        <f t="shared" si="11"/>
        <v>2</v>
      </c>
      <c r="C37" s="199" t="s">
        <v>102</v>
      </c>
      <c r="D37" s="37" t="s">
        <v>77</v>
      </c>
      <c r="E37" s="6">
        <f>H37/G37</f>
        <v>5.6368999999999975E-2</v>
      </c>
      <c r="F37" s="59">
        <f t="shared" si="12"/>
        <v>2</v>
      </c>
      <c r="G37" s="48">
        <v>400</v>
      </c>
      <c r="H37" s="89">
        <f>61-H29-H30-H31-H32-H33-H34-H35-H36-H38-H39-H40-H41-H42-H43-H44-H45-H46-H47-H48-H49</f>
        <v>22.547599999999989</v>
      </c>
      <c r="I37" s="7">
        <f t="shared" ref="I37:I46" si="13">J37*G37</f>
        <v>45.095199999999977</v>
      </c>
      <c r="J37" s="6">
        <f t="shared" si="10"/>
        <v>0.11273799999999995</v>
      </c>
      <c r="L37" s="37" t="s">
        <v>35</v>
      </c>
      <c r="M37" s="8">
        <f>J130+J212</f>
        <v>0.08</v>
      </c>
      <c r="N37" s="49">
        <v>125</v>
      </c>
      <c r="O37" s="4">
        <f t="shared" si="3"/>
        <v>10</v>
      </c>
    </row>
    <row r="38" spans="1:18" ht="15.75" customHeight="1" x14ac:dyDescent="0.25">
      <c r="A38" s="203"/>
      <c r="B38" s="57">
        <f t="shared" si="11"/>
        <v>2</v>
      </c>
      <c r="C38" s="199"/>
      <c r="D38" s="37" t="s">
        <v>38</v>
      </c>
      <c r="E38" s="6">
        <v>9.0000000000000011E-3</v>
      </c>
      <c r="F38" s="59">
        <f t="shared" si="12"/>
        <v>2</v>
      </c>
      <c r="G38" s="48">
        <v>40</v>
      </c>
      <c r="H38" s="89">
        <f t="shared" ref="H38:H43" si="14">E38*G38</f>
        <v>0.36000000000000004</v>
      </c>
      <c r="I38" s="7">
        <f t="shared" si="13"/>
        <v>0.72000000000000008</v>
      </c>
      <c r="J38" s="6">
        <f t="shared" si="10"/>
        <v>1.8000000000000002E-2</v>
      </c>
      <c r="L38" s="36" t="s">
        <v>73</v>
      </c>
      <c r="M38" s="8">
        <f>J134</f>
        <v>0.01</v>
      </c>
      <c r="N38" s="49">
        <v>40</v>
      </c>
      <c r="O38" s="4">
        <f t="shared" si="3"/>
        <v>0.4</v>
      </c>
    </row>
    <row r="39" spans="1:18" ht="15.75" customHeight="1" x14ac:dyDescent="0.25">
      <c r="A39" s="203"/>
      <c r="B39" s="57">
        <f t="shared" si="11"/>
        <v>2</v>
      </c>
      <c r="C39" s="199"/>
      <c r="D39" s="37" t="s">
        <v>69</v>
      </c>
      <c r="E39" s="6">
        <v>1.2E-2</v>
      </c>
      <c r="F39" s="59">
        <f t="shared" si="12"/>
        <v>2</v>
      </c>
      <c r="G39" s="48">
        <v>80</v>
      </c>
      <c r="H39" s="89">
        <f t="shared" si="14"/>
        <v>0.96</v>
      </c>
      <c r="I39" s="7">
        <f t="shared" si="13"/>
        <v>1.92</v>
      </c>
      <c r="J39" s="6">
        <f t="shared" si="10"/>
        <v>2.4E-2</v>
      </c>
      <c r="L39" s="36" t="s">
        <v>16</v>
      </c>
      <c r="M39" s="8">
        <f>J143</f>
        <v>8.0000000000000002E-3</v>
      </c>
      <c r="N39" s="49">
        <v>47</v>
      </c>
      <c r="O39" s="4">
        <f>M39*N39</f>
        <v>0.376</v>
      </c>
    </row>
    <row r="40" spans="1:18" ht="15.75" customHeight="1" x14ac:dyDescent="0.25">
      <c r="A40" s="203"/>
      <c r="B40" s="57">
        <f t="shared" si="11"/>
        <v>2</v>
      </c>
      <c r="C40" s="199"/>
      <c r="D40" s="37" t="s">
        <v>19</v>
      </c>
      <c r="E40" s="6">
        <v>5.0000000000000001E-3</v>
      </c>
      <c r="F40" s="59">
        <f t="shared" si="12"/>
        <v>2</v>
      </c>
      <c r="G40" s="48">
        <v>175</v>
      </c>
      <c r="H40" s="89">
        <f t="shared" si="14"/>
        <v>0.875</v>
      </c>
      <c r="I40" s="7">
        <f t="shared" si="13"/>
        <v>1.75</v>
      </c>
      <c r="J40" s="6">
        <f t="shared" si="10"/>
        <v>0.01</v>
      </c>
      <c r="L40" s="88" t="s">
        <v>41</v>
      </c>
      <c r="M40" s="54">
        <f>SUM(M6:M39)</f>
        <v>11.402650378378375</v>
      </c>
      <c r="N40" s="62"/>
      <c r="O40" s="30">
        <f>SUM(O6:O39)</f>
        <v>1220.0000000000002</v>
      </c>
    </row>
    <row r="41" spans="1:18" ht="15.75" customHeight="1" x14ac:dyDescent="0.25">
      <c r="A41" s="203"/>
      <c r="B41" s="57">
        <f t="shared" si="11"/>
        <v>2</v>
      </c>
      <c r="C41" s="199"/>
      <c r="D41" s="37" t="s">
        <v>7</v>
      </c>
      <c r="E41" s="6">
        <v>3.0000000000000001E-3</v>
      </c>
      <c r="F41" s="59">
        <f t="shared" si="12"/>
        <v>2</v>
      </c>
      <c r="G41" s="48">
        <v>118</v>
      </c>
      <c r="H41" s="89">
        <f t="shared" si="14"/>
        <v>0.35399999999999998</v>
      </c>
      <c r="I41" s="7">
        <f t="shared" si="13"/>
        <v>0.70799999999999996</v>
      </c>
      <c r="J41" s="6">
        <f t="shared" si="10"/>
        <v>6.0000000000000001E-3</v>
      </c>
      <c r="L41"/>
      <c r="M41"/>
      <c r="N41"/>
      <c r="O41"/>
    </row>
    <row r="42" spans="1:18" ht="15.75" customHeight="1" x14ac:dyDescent="0.25">
      <c r="A42" s="203"/>
      <c r="B42" s="57">
        <f t="shared" si="11"/>
        <v>2</v>
      </c>
      <c r="C42" s="204" t="s">
        <v>26</v>
      </c>
      <c r="D42" s="37" t="s">
        <v>21</v>
      </c>
      <c r="E42" s="6">
        <v>6.0999999999999999E-2</v>
      </c>
      <c r="F42" s="59">
        <f t="shared" si="12"/>
        <v>2</v>
      </c>
      <c r="G42" s="48">
        <v>80</v>
      </c>
      <c r="H42" s="89">
        <f t="shared" si="14"/>
        <v>4.88</v>
      </c>
      <c r="I42" s="7">
        <f t="shared" si="13"/>
        <v>9.76</v>
      </c>
      <c r="J42" s="6">
        <f t="shared" si="10"/>
        <v>0.122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2</v>
      </c>
      <c r="C43" s="204"/>
      <c r="D43" s="37" t="s">
        <v>27</v>
      </c>
      <c r="E43" s="6">
        <v>6.0000000000000001E-3</v>
      </c>
      <c r="F43" s="59">
        <f t="shared" si="12"/>
        <v>2</v>
      </c>
      <c r="G43" s="48">
        <v>665</v>
      </c>
      <c r="H43" s="89">
        <f t="shared" si="14"/>
        <v>3.99</v>
      </c>
      <c r="I43" s="7">
        <f t="shared" si="13"/>
        <v>7.98</v>
      </c>
      <c r="J43" s="6">
        <f t="shared" si="10"/>
        <v>1.2E-2</v>
      </c>
      <c r="L43" s="85" t="s">
        <v>95</v>
      </c>
      <c r="M43" s="61"/>
      <c r="N43" s="213" t="s">
        <v>118</v>
      </c>
      <c r="O43" s="213"/>
      <c r="P43" s="213"/>
    </row>
    <row r="44" spans="1:18" ht="15.75" customHeight="1" x14ac:dyDescent="0.25">
      <c r="A44" s="203"/>
      <c r="B44" s="57">
        <f t="shared" si="11"/>
        <v>2</v>
      </c>
      <c r="C44" s="183" t="s">
        <v>39</v>
      </c>
      <c r="D44" s="36" t="s">
        <v>76</v>
      </c>
      <c r="E44" s="44">
        <v>0.02</v>
      </c>
      <c r="F44" s="59">
        <f t="shared" si="12"/>
        <v>2</v>
      </c>
      <c r="G44" s="47">
        <v>140</v>
      </c>
      <c r="H44" s="5">
        <f>G44*E44</f>
        <v>2.8000000000000003</v>
      </c>
      <c r="I44" s="7">
        <f t="shared" si="13"/>
        <v>5.6000000000000005</v>
      </c>
      <c r="J44" s="8">
        <f t="shared" si="10"/>
        <v>0.04</v>
      </c>
      <c r="L44" s="31"/>
      <c r="M44" s="33" t="s">
        <v>97</v>
      </c>
      <c r="N44" s="214" t="s">
        <v>98</v>
      </c>
      <c r="O44" s="214"/>
      <c r="P44" s="214"/>
    </row>
    <row r="45" spans="1:18" s="16" customFormat="1" ht="15.75" customHeight="1" x14ac:dyDescent="0.25">
      <c r="A45" s="203"/>
      <c r="B45" s="57">
        <f t="shared" si="11"/>
        <v>2</v>
      </c>
      <c r="C45" s="184"/>
      <c r="D45" s="36" t="s">
        <v>12</v>
      </c>
      <c r="E45" s="44">
        <v>0.02</v>
      </c>
      <c r="F45" s="59">
        <f t="shared" si="12"/>
        <v>2</v>
      </c>
      <c r="G45" s="47">
        <v>50</v>
      </c>
      <c r="H45" s="5">
        <f>G45*E45</f>
        <v>1</v>
      </c>
      <c r="I45" s="7">
        <f t="shared" si="13"/>
        <v>2</v>
      </c>
      <c r="J45" s="8">
        <f t="shared" si="10"/>
        <v>0.04</v>
      </c>
      <c r="K45"/>
      <c r="L45"/>
      <c r="M45" s="29"/>
      <c r="N45"/>
      <c r="O45"/>
      <c r="P45"/>
      <c r="Q45"/>
      <c r="R45"/>
    </row>
    <row r="46" spans="1:18" ht="15.75" customHeight="1" x14ac:dyDescent="0.25">
      <c r="A46" s="203"/>
      <c r="B46" s="57">
        <f t="shared" si="11"/>
        <v>2</v>
      </c>
      <c r="C46" s="184"/>
      <c r="D46" s="36" t="s">
        <v>13</v>
      </c>
      <c r="E46" s="19">
        <v>2.0000000000000001E-4</v>
      </c>
      <c r="F46" s="59">
        <f t="shared" si="12"/>
        <v>2</v>
      </c>
      <c r="G46" s="47">
        <v>267</v>
      </c>
      <c r="H46" s="5">
        <f>G46*E46</f>
        <v>5.3400000000000003E-2</v>
      </c>
      <c r="I46" s="7">
        <f t="shared" si="13"/>
        <v>0.10680000000000001</v>
      </c>
      <c r="J46" s="8">
        <f>F46*E46</f>
        <v>4.0000000000000002E-4</v>
      </c>
      <c r="L46"/>
      <c r="M46" s="29"/>
      <c r="N46"/>
      <c r="O46"/>
      <c r="P46"/>
      <c r="Q46"/>
      <c r="R46"/>
    </row>
    <row r="47" spans="1:18" ht="15.75" customHeight="1" x14ac:dyDescent="0.25">
      <c r="A47" s="203"/>
      <c r="B47" s="57">
        <f t="shared" si="11"/>
        <v>2</v>
      </c>
      <c r="C47" s="185"/>
      <c r="D47" s="36" t="s">
        <v>79</v>
      </c>
      <c r="E47" s="44">
        <v>0.2</v>
      </c>
      <c r="F47" s="59">
        <f t="shared" si="12"/>
        <v>2</v>
      </c>
      <c r="G47" s="47"/>
      <c r="H47" s="5"/>
      <c r="I47" s="7"/>
      <c r="J47" s="8">
        <f t="shared" si="10"/>
        <v>0.4</v>
      </c>
      <c r="L47"/>
      <c r="M47" s="27"/>
      <c r="N47" s="29"/>
      <c r="O47"/>
      <c r="P47"/>
      <c r="Q47"/>
      <c r="R47"/>
    </row>
    <row r="48" spans="1:18" ht="15.75" customHeight="1" x14ac:dyDescent="0.25">
      <c r="A48" s="203"/>
      <c r="B48" s="57">
        <f t="shared" si="11"/>
        <v>2</v>
      </c>
      <c r="C48" s="86" t="s">
        <v>38</v>
      </c>
      <c r="D48" s="37" t="s">
        <v>38</v>
      </c>
      <c r="E48" s="6">
        <v>0.08</v>
      </c>
      <c r="F48" s="59">
        <f t="shared" si="12"/>
        <v>2</v>
      </c>
      <c r="G48" s="48">
        <v>40</v>
      </c>
      <c r="H48" s="89">
        <f>E48*G48</f>
        <v>3.2</v>
      </c>
      <c r="I48" s="7">
        <f>J48*G48</f>
        <v>6.4</v>
      </c>
      <c r="J48" s="6">
        <f t="shared" si="10"/>
        <v>0.16</v>
      </c>
      <c r="L48"/>
      <c r="M48"/>
      <c r="N48" s="27"/>
      <c r="O48"/>
      <c r="P48"/>
      <c r="Q48"/>
      <c r="R48"/>
    </row>
    <row r="49" spans="1:18" ht="15.75" customHeight="1" x14ac:dyDescent="0.25">
      <c r="A49" s="215"/>
      <c r="B49" s="57">
        <f t="shared" si="11"/>
        <v>2</v>
      </c>
      <c r="C49" s="90" t="s">
        <v>70</v>
      </c>
      <c r="D49" s="36" t="s">
        <v>70</v>
      </c>
      <c r="E49" s="8">
        <v>0.1</v>
      </c>
      <c r="F49" s="59">
        <f t="shared" si="12"/>
        <v>2</v>
      </c>
      <c r="G49" s="48">
        <v>100</v>
      </c>
      <c r="H49" s="89">
        <f>E49*G49</f>
        <v>10</v>
      </c>
      <c r="I49" s="7">
        <f>J49*G49</f>
        <v>20</v>
      </c>
      <c r="J49" s="6">
        <f t="shared" si="10"/>
        <v>0.2</v>
      </c>
      <c r="L49"/>
      <c r="M49"/>
      <c r="N49"/>
      <c r="O49"/>
      <c r="P49"/>
      <c r="Q49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122</v>
      </c>
      <c r="J50" s="45">
        <f>SUM(J29:J49)</f>
        <v>1.949138</v>
      </c>
      <c r="P50"/>
      <c r="Q50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/>
      <c r="O51"/>
    </row>
    <row r="52" spans="1:18" customFormat="1" ht="15.75" customHeight="1" x14ac:dyDescent="0.25">
      <c r="E52" s="27"/>
    </row>
    <row r="53" spans="1:18" customFormat="1" ht="15.75" customHeight="1" x14ac:dyDescent="0.25">
      <c r="E53" s="27"/>
      <c r="L53" s="13"/>
      <c r="M53" s="13"/>
      <c r="N53" s="22"/>
      <c r="O53" s="13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4</v>
      </c>
      <c r="G55" s="47">
        <v>38</v>
      </c>
      <c r="H55" s="89">
        <f t="shared" ref="H55:H60" si="15">G55*E55</f>
        <v>0.98799999999999999</v>
      </c>
      <c r="I55" s="7">
        <f t="shared" ref="I55:I64" si="16">J55*G55</f>
        <v>3.952</v>
      </c>
      <c r="J55" s="8">
        <f t="shared" ref="J55:J72" si="17">F55*E55</f>
        <v>0.104</v>
      </c>
      <c r="L55" s="17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4</v>
      </c>
      <c r="G56" s="47">
        <v>118</v>
      </c>
      <c r="H56" s="89">
        <f t="shared" si="15"/>
        <v>0.70799999999999996</v>
      </c>
      <c r="I56" s="7">
        <f t="shared" si="16"/>
        <v>2.8319999999999999</v>
      </c>
      <c r="J56" s="8">
        <f t="shared" si="17"/>
        <v>2.4E-2</v>
      </c>
      <c r="L56" s="17"/>
    </row>
    <row r="57" spans="1:18" ht="15.75" customHeight="1" x14ac:dyDescent="0.25">
      <c r="A57" s="181"/>
      <c r="B57" s="60">
        <f t="shared" ref="B57:B72" si="18">B56</f>
        <v>2</v>
      </c>
      <c r="C57" s="193"/>
      <c r="D57" s="36" t="s">
        <v>8</v>
      </c>
      <c r="E57" s="44">
        <v>3.5000000000000003E-2</v>
      </c>
      <c r="F57" s="58">
        <f t="shared" ref="F57:F72" si="19">F56</f>
        <v>4</v>
      </c>
      <c r="G57" s="47">
        <v>45</v>
      </c>
      <c r="H57" s="89">
        <f t="shared" si="15"/>
        <v>1.5750000000000002</v>
      </c>
      <c r="I57" s="7">
        <f t="shared" si="16"/>
        <v>6.3000000000000007</v>
      </c>
      <c r="J57" s="8">
        <f t="shared" si="17"/>
        <v>0.14000000000000001</v>
      </c>
      <c r="L57" s="17"/>
    </row>
    <row r="58" spans="1:18" ht="15.75" customHeight="1" x14ac:dyDescent="0.25">
      <c r="A58" s="181"/>
      <c r="B58" s="60">
        <f t="shared" si="18"/>
        <v>2</v>
      </c>
      <c r="C58" s="193"/>
      <c r="D58" s="36" t="s">
        <v>10</v>
      </c>
      <c r="E58" s="44">
        <v>2.5000000000000001E-2</v>
      </c>
      <c r="F58" s="58">
        <f t="shared" si="19"/>
        <v>4</v>
      </c>
      <c r="G58" s="47">
        <v>47</v>
      </c>
      <c r="H58" s="89">
        <f t="shared" si="15"/>
        <v>1.175</v>
      </c>
      <c r="I58" s="7">
        <f t="shared" si="16"/>
        <v>4.7</v>
      </c>
      <c r="J58" s="8">
        <f t="shared" si="17"/>
        <v>0.1</v>
      </c>
      <c r="L58" s="17"/>
    </row>
    <row r="59" spans="1:18" ht="15.75" customHeight="1" x14ac:dyDescent="0.25">
      <c r="A59" s="181"/>
      <c r="B59" s="60">
        <f t="shared" si="18"/>
        <v>2</v>
      </c>
      <c r="C59" s="193"/>
      <c r="D59" s="36" t="s">
        <v>9</v>
      </c>
      <c r="E59" s="44">
        <v>1.9E-2</v>
      </c>
      <c r="F59" s="58">
        <f t="shared" si="19"/>
        <v>4</v>
      </c>
      <c r="G59" s="47">
        <v>40</v>
      </c>
      <c r="H59" s="89">
        <f t="shared" si="15"/>
        <v>0.76</v>
      </c>
      <c r="I59" s="7">
        <f t="shared" si="16"/>
        <v>3.04</v>
      </c>
      <c r="J59" s="8">
        <f t="shared" si="17"/>
        <v>7.5999999999999998E-2</v>
      </c>
      <c r="L59" s="17"/>
    </row>
    <row r="60" spans="1:18" ht="15.75" customHeight="1" x14ac:dyDescent="0.25">
      <c r="A60" s="181"/>
      <c r="B60" s="60">
        <f t="shared" si="18"/>
        <v>2</v>
      </c>
      <c r="C60" s="194"/>
      <c r="D60" s="36" t="s">
        <v>11</v>
      </c>
      <c r="E60" s="44">
        <v>1.7999999999999999E-2</v>
      </c>
      <c r="F60" s="58">
        <f t="shared" si="19"/>
        <v>4</v>
      </c>
      <c r="G60" s="47">
        <v>27</v>
      </c>
      <c r="H60" s="89">
        <f t="shared" si="15"/>
        <v>0.48599999999999999</v>
      </c>
      <c r="I60" s="7">
        <f t="shared" si="16"/>
        <v>1.944</v>
      </c>
      <c r="J60" s="8">
        <f t="shared" si="17"/>
        <v>7.1999999999999995E-2</v>
      </c>
    </row>
    <row r="61" spans="1:18" ht="15.75" customHeight="1" x14ac:dyDescent="0.25">
      <c r="A61" s="181"/>
      <c r="B61" s="60">
        <f t="shared" si="18"/>
        <v>2</v>
      </c>
      <c r="C61" s="192" t="s">
        <v>28</v>
      </c>
      <c r="D61" s="36" t="s">
        <v>81</v>
      </c>
      <c r="E61" s="6">
        <f>H61/G61</f>
        <v>7.7373999999999998E-2</v>
      </c>
      <c r="F61" s="58">
        <f t="shared" si="19"/>
        <v>4</v>
      </c>
      <c r="G61" s="49">
        <v>400</v>
      </c>
      <c r="H61" s="5">
        <f>61-H55-H56-H57-H58-H59-H60-H62-H63-H64-H65-H66-H67-H68-H69-H70-H71-H72</f>
        <v>30.949599999999997</v>
      </c>
      <c r="I61" s="7">
        <f t="shared" si="16"/>
        <v>123.7984</v>
      </c>
      <c r="J61" s="8">
        <f t="shared" si="17"/>
        <v>0.30949599999999999</v>
      </c>
    </row>
    <row r="62" spans="1:18" ht="15.75" customHeight="1" x14ac:dyDescent="0.25">
      <c r="A62" s="181"/>
      <c r="B62" s="60">
        <f t="shared" si="18"/>
        <v>2</v>
      </c>
      <c r="C62" s="193"/>
      <c r="D62" s="36" t="s">
        <v>57</v>
      </c>
      <c r="E62" s="6">
        <v>0.03</v>
      </c>
      <c r="F62" s="58">
        <f t="shared" si="19"/>
        <v>4</v>
      </c>
      <c r="G62" s="49">
        <v>100</v>
      </c>
      <c r="H62" s="5">
        <f>G62*E62</f>
        <v>3</v>
      </c>
      <c r="I62" s="7">
        <f t="shared" si="16"/>
        <v>12</v>
      </c>
      <c r="J62" s="8">
        <f t="shared" si="17"/>
        <v>0.12</v>
      </c>
    </row>
    <row r="63" spans="1:18" ht="15.75" customHeight="1" x14ac:dyDescent="0.25">
      <c r="A63" s="181"/>
      <c r="B63" s="60">
        <f t="shared" si="18"/>
        <v>2</v>
      </c>
      <c r="C63" s="193"/>
      <c r="D63" s="36" t="s">
        <v>32</v>
      </c>
      <c r="E63" s="6">
        <v>1.2E-2</v>
      </c>
      <c r="F63" s="58">
        <f t="shared" si="19"/>
        <v>4</v>
      </c>
      <c r="G63" s="49">
        <v>170</v>
      </c>
      <c r="H63" s="5">
        <f>G63*E63</f>
        <v>2.04</v>
      </c>
      <c r="I63" s="7">
        <f t="shared" si="16"/>
        <v>8.16</v>
      </c>
      <c r="J63" s="8">
        <f t="shared" si="17"/>
        <v>4.8000000000000001E-2</v>
      </c>
    </row>
    <row r="64" spans="1:18" ht="15.75" customHeight="1" x14ac:dyDescent="0.25">
      <c r="A64" s="181"/>
      <c r="B64" s="60">
        <f t="shared" si="18"/>
        <v>2</v>
      </c>
      <c r="C64" s="193"/>
      <c r="D64" s="36" t="s">
        <v>24</v>
      </c>
      <c r="E64" s="6">
        <v>2E-3</v>
      </c>
      <c r="F64" s="58">
        <f t="shared" si="19"/>
        <v>4</v>
      </c>
      <c r="G64" s="47">
        <v>230</v>
      </c>
      <c r="H64" s="5">
        <f>G64*E64</f>
        <v>0.46</v>
      </c>
      <c r="I64" s="7">
        <f t="shared" si="16"/>
        <v>1.84</v>
      </c>
      <c r="J64" s="8">
        <f t="shared" si="17"/>
        <v>8.0000000000000002E-3</v>
      </c>
    </row>
    <row r="65" spans="1:15" ht="15.75" customHeight="1" x14ac:dyDescent="0.25">
      <c r="A65" s="181"/>
      <c r="B65" s="60">
        <f t="shared" si="18"/>
        <v>2</v>
      </c>
      <c r="C65" s="194"/>
      <c r="D65" s="36" t="s">
        <v>79</v>
      </c>
      <c r="E65" s="6">
        <v>0.2</v>
      </c>
      <c r="F65" s="58">
        <f t="shared" si="19"/>
        <v>4</v>
      </c>
      <c r="G65" s="47"/>
      <c r="H65" s="5"/>
      <c r="I65" s="7"/>
      <c r="J65" s="8">
        <f t="shared" si="17"/>
        <v>0.8</v>
      </c>
    </row>
    <row r="66" spans="1:15" ht="15.75" customHeight="1" x14ac:dyDescent="0.25">
      <c r="A66" s="181"/>
      <c r="B66" s="60">
        <f t="shared" si="18"/>
        <v>2</v>
      </c>
      <c r="C66" s="192" t="s">
        <v>82</v>
      </c>
      <c r="D66" s="36" t="s">
        <v>8</v>
      </c>
      <c r="E66" s="6">
        <v>0.2</v>
      </c>
      <c r="F66" s="58">
        <f t="shared" si="19"/>
        <v>4</v>
      </c>
      <c r="G66" s="47">
        <v>45</v>
      </c>
      <c r="H66" s="5">
        <f>G66*E66</f>
        <v>9</v>
      </c>
      <c r="I66" s="7">
        <f>J66*G66</f>
        <v>36</v>
      </c>
      <c r="J66" s="8">
        <f t="shared" si="17"/>
        <v>0.8</v>
      </c>
    </row>
    <row r="67" spans="1:15" ht="15.75" customHeight="1" x14ac:dyDescent="0.25">
      <c r="A67" s="181"/>
      <c r="B67" s="60">
        <f t="shared" si="18"/>
        <v>2</v>
      </c>
      <c r="C67" s="194"/>
      <c r="D67" s="36" t="s">
        <v>27</v>
      </c>
      <c r="E67" s="6">
        <v>5.0000000000000001E-3</v>
      </c>
      <c r="F67" s="58">
        <f t="shared" si="19"/>
        <v>4</v>
      </c>
      <c r="G67" s="47">
        <v>665</v>
      </c>
      <c r="H67" s="5">
        <f>G67*E67</f>
        <v>3.3250000000000002</v>
      </c>
      <c r="I67" s="7">
        <f>J67*G67</f>
        <v>13.3</v>
      </c>
      <c r="J67" s="8">
        <f t="shared" si="17"/>
        <v>0.02</v>
      </c>
    </row>
    <row r="68" spans="1:15" ht="15.75" customHeight="1" x14ac:dyDescent="0.25">
      <c r="A68" s="181"/>
      <c r="B68" s="60">
        <f t="shared" si="18"/>
        <v>2</v>
      </c>
      <c r="C68" s="183" t="s">
        <v>99</v>
      </c>
      <c r="D68" s="36" t="s">
        <v>14</v>
      </c>
      <c r="E68" s="6">
        <v>4.5999999999999999E-2</v>
      </c>
      <c r="F68" s="58">
        <f t="shared" si="19"/>
        <v>4</v>
      </c>
      <c r="G68" s="49">
        <v>80</v>
      </c>
      <c r="H68" s="5">
        <f>G68*E68</f>
        <v>3.6799999999999997</v>
      </c>
      <c r="I68" s="7">
        <f>J68*G68</f>
        <v>14.719999999999999</v>
      </c>
      <c r="J68" s="8">
        <f t="shared" si="17"/>
        <v>0.184</v>
      </c>
    </row>
    <row r="69" spans="1:15" ht="15.75" customHeight="1" x14ac:dyDescent="0.25">
      <c r="A69" s="181"/>
      <c r="B69" s="60">
        <f t="shared" si="18"/>
        <v>2</v>
      </c>
      <c r="C69" s="184"/>
      <c r="D69" s="36" t="s">
        <v>12</v>
      </c>
      <c r="E69" s="6">
        <v>2.4E-2</v>
      </c>
      <c r="F69" s="58">
        <f t="shared" si="19"/>
        <v>4</v>
      </c>
      <c r="G69" s="47">
        <v>50</v>
      </c>
      <c r="H69" s="5">
        <f>G69*E69</f>
        <v>1.2</v>
      </c>
      <c r="I69" s="7">
        <f>J69*G69</f>
        <v>4.8</v>
      </c>
      <c r="J69" s="8">
        <f t="shared" si="17"/>
        <v>9.6000000000000002E-2</v>
      </c>
      <c r="L69"/>
      <c r="M69"/>
      <c r="N69"/>
      <c r="O69"/>
    </row>
    <row r="70" spans="1:15" ht="15.75" customHeight="1" x14ac:dyDescent="0.25">
      <c r="A70" s="181"/>
      <c r="B70" s="60">
        <f t="shared" si="18"/>
        <v>2</v>
      </c>
      <c r="C70" s="184"/>
      <c r="D70" s="36" t="s">
        <v>13</v>
      </c>
      <c r="E70" s="40">
        <v>2.0000000000000001E-4</v>
      </c>
      <c r="F70" s="58">
        <f t="shared" si="19"/>
        <v>4</v>
      </c>
      <c r="G70" s="47">
        <v>267</v>
      </c>
      <c r="H70" s="5">
        <f>G70*E70</f>
        <v>5.3400000000000003E-2</v>
      </c>
      <c r="I70" s="7">
        <f>J70*G70</f>
        <v>0.21360000000000001</v>
      </c>
      <c r="J70" s="8">
        <f t="shared" si="17"/>
        <v>8.0000000000000004E-4</v>
      </c>
      <c r="L70"/>
      <c r="M70"/>
      <c r="N70"/>
      <c r="O70"/>
    </row>
    <row r="71" spans="1:15" ht="15.75" customHeight="1" x14ac:dyDescent="0.25">
      <c r="A71" s="181"/>
      <c r="B71" s="60">
        <f t="shared" si="18"/>
        <v>2</v>
      </c>
      <c r="C71" s="185"/>
      <c r="D71" s="36" t="s">
        <v>79</v>
      </c>
      <c r="E71" s="6">
        <v>0.17199999999999999</v>
      </c>
      <c r="F71" s="58">
        <f t="shared" si="19"/>
        <v>4</v>
      </c>
      <c r="G71" s="47"/>
      <c r="H71" s="5"/>
      <c r="I71" s="7"/>
      <c r="J71" s="8">
        <f t="shared" si="17"/>
        <v>0.68799999999999994</v>
      </c>
      <c r="L71"/>
      <c r="M71"/>
      <c r="N71"/>
      <c r="O71"/>
    </row>
    <row r="72" spans="1:15" ht="15.75" customHeight="1" x14ac:dyDescent="0.25">
      <c r="A72" s="191"/>
      <c r="B72" s="60">
        <f t="shared" si="18"/>
        <v>2</v>
      </c>
      <c r="C72" s="3" t="s">
        <v>38</v>
      </c>
      <c r="D72" s="41" t="s">
        <v>38</v>
      </c>
      <c r="E72" s="6">
        <v>0.04</v>
      </c>
      <c r="F72" s="58">
        <f t="shared" si="19"/>
        <v>4</v>
      </c>
      <c r="G72" s="47">
        <v>40</v>
      </c>
      <c r="H72" s="5">
        <f>G72*E72</f>
        <v>1.6</v>
      </c>
      <c r="I72" s="7">
        <f>J72*G72</f>
        <v>6.4</v>
      </c>
      <c r="J72" s="8">
        <f t="shared" si="17"/>
        <v>0.16</v>
      </c>
      <c r="L72"/>
      <c r="M72"/>
      <c r="N72"/>
      <c r="O72"/>
    </row>
    <row r="73" spans="1:15" ht="15.75" customHeight="1" x14ac:dyDescent="0.25">
      <c r="A73" s="174" t="s">
        <v>41</v>
      </c>
      <c r="B73" s="174"/>
      <c r="C73" s="174"/>
      <c r="D73" s="174"/>
      <c r="E73" s="45"/>
      <c r="F73" s="84"/>
      <c r="G73" s="84"/>
      <c r="H73" s="2">
        <f>SUM(H55:H72)</f>
        <v>61.000000000000007</v>
      </c>
      <c r="I73" s="2">
        <f>SUM(I55:I72)</f>
        <v>244.00000000000003</v>
      </c>
      <c r="J73" s="45">
        <f>SUM(J55:J72)</f>
        <v>3.7502960000000005</v>
      </c>
      <c r="L73"/>
      <c r="M73"/>
      <c r="N73"/>
      <c r="O73"/>
    </row>
    <row r="74" spans="1:15" ht="15.75" customHeight="1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v>1</v>
      </c>
      <c r="G74" s="49">
        <v>40</v>
      </c>
      <c r="H74" s="89">
        <f t="shared" ref="H74:H82" si="20">E74*G74</f>
        <v>3.76</v>
      </c>
      <c r="I74" s="7">
        <f t="shared" ref="I74:I82" si="21">J74*G74</f>
        <v>3.76</v>
      </c>
      <c r="J74" s="6">
        <f>F74*E74</f>
        <v>9.4E-2</v>
      </c>
      <c r="L74"/>
      <c r="M74"/>
      <c r="N74"/>
      <c r="O74"/>
    </row>
    <row r="75" spans="1:15" ht="15.75" customHeight="1" x14ac:dyDescent="0.25">
      <c r="A75" s="209"/>
      <c r="B75" s="57">
        <f>B74</f>
        <v>3</v>
      </c>
      <c r="C75" s="195"/>
      <c r="D75" s="37" t="s">
        <v>29</v>
      </c>
      <c r="E75" s="6">
        <v>2.9000000000000001E-2</v>
      </c>
      <c r="F75" s="59">
        <f>F74</f>
        <v>1</v>
      </c>
      <c r="G75" s="49">
        <v>80</v>
      </c>
      <c r="H75" s="89">
        <f t="shared" si="20"/>
        <v>2.3200000000000003</v>
      </c>
      <c r="I75" s="7">
        <f t="shared" si="21"/>
        <v>2.3200000000000003</v>
      </c>
      <c r="J75" s="6">
        <f t="shared" ref="J75:J90" si="22">F75*E75</f>
        <v>2.9000000000000001E-2</v>
      </c>
      <c r="L75"/>
      <c r="M75"/>
      <c r="N75"/>
      <c r="O75"/>
    </row>
    <row r="76" spans="1:15" ht="15.75" customHeight="1" x14ac:dyDescent="0.25">
      <c r="A76" s="209"/>
      <c r="B76" s="57">
        <f t="shared" ref="B76:B90" si="23">B75</f>
        <v>3</v>
      </c>
      <c r="C76" s="195"/>
      <c r="D76" s="37" t="s">
        <v>15</v>
      </c>
      <c r="E76" s="6">
        <v>0.01</v>
      </c>
      <c r="F76" s="59">
        <f t="shared" ref="F76:F90" si="24">F75</f>
        <v>1</v>
      </c>
      <c r="G76" s="49">
        <v>140</v>
      </c>
      <c r="H76" s="89">
        <f t="shared" si="20"/>
        <v>1.4000000000000001</v>
      </c>
      <c r="I76" s="7">
        <f t="shared" si="21"/>
        <v>1.4000000000000001</v>
      </c>
      <c r="J76" s="6">
        <f t="shared" si="22"/>
        <v>0.01</v>
      </c>
      <c r="L76" s="17"/>
    </row>
    <row r="77" spans="1:15" ht="15.75" customHeight="1" x14ac:dyDescent="0.25">
      <c r="A77" s="209"/>
      <c r="B77" s="57">
        <f t="shared" si="23"/>
        <v>3</v>
      </c>
      <c r="C77" s="195"/>
      <c r="D77" s="37" t="s">
        <v>12</v>
      </c>
      <c r="E77" s="6">
        <v>1E-3</v>
      </c>
      <c r="F77" s="59">
        <f t="shared" si="24"/>
        <v>1</v>
      </c>
      <c r="G77" s="48">
        <v>50</v>
      </c>
      <c r="H77" s="89">
        <f t="shared" si="20"/>
        <v>0.05</v>
      </c>
      <c r="I77" s="7">
        <f t="shared" si="21"/>
        <v>0.05</v>
      </c>
      <c r="J77" s="6">
        <f t="shared" si="22"/>
        <v>1E-3</v>
      </c>
      <c r="L77" s="17"/>
    </row>
    <row r="78" spans="1:15" ht="15.75" customHeight="1" x14ac:dyDescent="0.25">
      <c r="A78" s="209"/>
      <c r="B78" s="57">
        <f t="shared" si="23"/>
        <v>3</v>
      </c>
      <c r="C78" s="210" t="s">
        <v>58</v>
      </c>
      <c r="D78" s="37" t="s">
        <v>8</v>
      </c>
      <c r="E78" s="6">
        <v>0.1</v>
      </c>
      <c r="F78" s="59">
        <f t="shared" si="24"/>
        <v>1</v>
      </c>
      <c r="G78" s="47">
        <v>45</v>
      </c>
      <c r="H78" s="89">
        <f t="shared" si="20"/>
        <v>4.5</v>
      </c>
      <c r="I78" s="7">
        <f t="shared" si="21"/>
        <v>4.5</v>
      </c>
      <c r="J78" s="6">
        <f t="shared" si="22"/>
        <v>0.1</v>
      </c>
      <c r="L78" s="17"/>
    </row>
    <row r="79" spans="1:15" ht="15.75" customHeight="1" x14ac:dyDescent="0.25">
      <c r="A79" s="209"/>
      <c r="B79" s="57">
        <f t="shared" si="23"/>
        <v>3</v>
      </c>
      <c r="C79" s="211"/>
      <c r="D79" s="37" t="s">
        <v>56</v>
      </c>
      <c r="E79" s="6">
        <v>0.01</v>
      </c>
      <c r="F79" s="59">
        <f t="shared" si="24"/>
        <v>1</v>
      </c>
      <c r="G79" s="48">
        <v>50</v>
      </c>
      <c r="H79" s="89">
        <f t="shared" si="20"/>
        <v>0.5</v>
      </c>
      <c r="I79" s="7">
        <f t="shared" si="21"/>
        <v>0.5</v>
      </c>
      <c r="J79" s="6">
        <f t="shared" si="22"/>
        <v>0.01</v>
      </c>
      <c r="L79" s="17"/>
    </row>
    <row r="80" spans="1:15" ht="15.75" customHeight="1" x14ac:dyDescent="0.25">
      <c r="A80" s="209"/>
      <c r="B80" s="57">
        <f t="shared" si="23"/>
        <v>3</v>
      </c>
      <c r="C80" s="211"/>
      <c r="D80" s="37" t="s">
        <v>9</v>
      </c>
      <c r="E80" s="6">
        <v>1.2999999999999999E-2</v>
      </c>
      <c r="F80" s="59">
        <f t="shared" si="24"/>
        <v>1</v>
      </c>
      <c r="G80" s="48">
        <v>40</v>
      </c>
      <c r="H80" s="89">
        <f t="shared" si="20"/>
        <v>0.52</v>
      </c>
      <c r="I80" s="7">
        <f t="shared" si="21"/>
        <v>0.52</v>
      </c>
      <c r="J80" s="6">
        <f t="shared" si="22"/>
        <v>1.2999999999999999E-2</v>
      </c>
      <c r="L80" s="17"/>
    </row>
    <row r="81" spans="1:51" ht="15.75" customHeight="1" x14ac:dyDescent="0.25">
      <c r="A81" s="209"/>
      <c r="B81" s="57">
        <f t="shared" si="23"/>
        <v>3</v>
      </c>
      <c r="C81" s="211"/>
      <c r="D81" s="37" t="s">
        <v>11</v>
      </c>
      <c r="E81" s="6">
        <v>1.2E-2</v>
      </c>
      <c r="F81" s="59">
        <f t="shared" si="24"/>
        <v>1</v>
      </c>
      <c r="G81" s="48">
        <v>27</v>
      </c>
      <c r="H81" s="89">
        <f t="shared" si="20"/>
        <v>0.32400000000000001</v>
      </c>
      <c r="I81" s="7">
        <f t="shared" si="21"/>
        <v>0.32400000000000001</v>
      </c>
      <c r="J81" s="6">
        <f t="shared" si="22"/>
        <v>1.2E-2</v>
      </c>
      <c r="L81" s="17"/>
    </row>
    <row r="82" spans="1:51" ht="15.75" customHeight="1" x14ac:dyDescent="0.25">
      <c r="A82" s="209"/>
      <c r="B82" s="57">
        <f t="shared" si="23"/>
        <v>3</v>
      </c>
      <c r="C82" s="211"/>
      <c r="D82" s="37" t="s">
        <v>7</v>
      </c>
      <c r="E82" s="6">
        <v>3.0000000000000001E-3</v>
      </c>
      <c r="F82" s="59">
        <f t="shared" si="24"/>
        <v>1</v>
      </c>
      <c r="G82" s="48">
        <v>118</v>
      </c>
      <c r="H82" s="89">
        <f t="shared" si="20"/>
        <v>0.35399999999999998</v>
      </c>
      <c r="I82" s="7">
        <f t="shared" si="21"/>
        <v>0.35399999999999998</v>
      </c>
      <c r="J82" s="6">
        <f t="shared" si="22"/>
        <v>3.0000000000000001E-3</v>
      </c>
      <c r="L82" s="17"/>
    </row>
    <row r="83" spans="1:51" ht="15.75" customHeight="1" x14ac:dyDescent="0.25">
      <c r="A83" s="209"/>
      <c r="B83" s="57">
        <f t="shared" si="23"/>
        <v>3</v>
      </c>
      <c r="C83" s="212"/>
      <c r="D83" s="37" t="s">
        <v>79</v>
      </c>
      <c r="E83" s="6">
        <v>0.188</v>
      </c>
      <c r="F83" s="59">
        <f t="shared" si="24"/>
        <v>1</v>
      </c>
      <c r="G83" s="48"/>
      <c r="H83" s="89"/>
      <c r="I83" s="7"/>
      <c r="J83" s="6">
        <f t="shared" si="22"/>
        <v>0.188</v>
      </c>
      <c r="L83" s="17"/>
    </row>
    <row r="84" spans="1:51" ht="15.75" customHeight="1" x14ac:dyDescent="0.25">
      <c r="A84" s="209"/>
      <c r="B84" s="57">
        <f t="shared" si="23"/>
        <v>3</v>
      </c>
      <c r="C84" s="186" t="s">
        <v>83</v>
      </c>
      <c r="D84" s="36" t="s">
        <v>61</v>
      </c>
      <c r="E84" s="6">
        <f>H84/G84</f>
        <v>8.6524324324324345E-2</v>
      </c>
      <c r="F84" s="59">
        <f t="shared" si="24"/>
        <v>1</v>
      </c>
      <c r="G84" s="47">
        <v>185</v>
      </c>
      <c r="H84" s="89">
        <f>61-H74-H75-H76-H77-H78-H79-H80-H81-H82-H85-H86-H87-H88-H89-H90</f>
        <v>16.007000000000005</v>
      </c>
      <c r="I84" s="7">
        <f t="shared" ref="I84:I90" si="25">J84*G84</f>
        <v>16.007000000000005</v>
      </c>
      <c r="J84" s="6">
        <f t="shared" si="22"/>
        <v>8.6524324324324345E-2</v>
      </c>
      <c r="L84" s="17"/>
    </row>
    <row r="85" spans="1:51" ht="15.75" customHeight="1" x14ac:dyDescent="0.25">
      <c r="A85" s="209"/>
      <c r="B85" s="57">
        <f t="shared" si="23"/>
        <v>3</v>
      </c>
      <c r="C85" s="188"/>
      <c r="D85" s="36" t="s">
        <v>11</v>
      </c>
      <c r="E85" s="6">
        <v>2.5000000000000001E-2</v>
      </c>
      <c r="F85" s="59">
        <f t="shared" si="24"/>
        <v>1</v>
      </c>
      <c r="G85" s="47">
        <v>27</v>
      </c>
      <c r="H85" s="89">
        <f t="shared" ref="H85:H90" si="26">E85*G85</f>
        <v>0.67500000000000004</v>
      </c>
      <c r="I85" s="7">
        <f t="shared" si="25"/>
        <v>0.67500000000000004</v>
      </c>
      <c r="J85" s="6">
        <f>F85*E85</f>
        <v>2.5000000000000001E-2</v>
      </c>
      <c r="L85" s="17"/>
    </row>
    <row r="86" spans="1:51" ht="15.75" customHeight="1" x14ac:dyDescent="0.25">
      <c r="A86" s="209"/>
      <c r="B86" s="57">
        <f t="shared" si="23"/>
        <v>3</v>
      </c>
      <c r="C86" s="204" t="s">
        <v>91</v>
      </c>
      <c r="D86" s="36" t="s">
        <v>87</v>
      </c>
      <c r="E86" s="44">
        <v>0.06</v>
      </c>
      <c r="F86" s="59">
        <f t="shared" si="24"/>
        <v>1</v>
      </c>
      <c r="G86" s="47">
        <v>50</v>
      </c>
      <c r="H86" s="89">
        <f t="shared" si="26"/>
        <v>3</v>
      </c>
      <c r="I86" s="89">
        <f t="shared" si="25"/>
        <v>3</v>
      </c>
      <c r="J86" s="89">
        <f>F86*E86</f>
        <v>0.06</v>
      </c>
      <c r="L86" s="17"/>
    </row>
    <row r="87" spans="1:51" ht="15.75" customHeight="1" x14ac:dyDescent="0.25">
      <c r="A87" s="209"/>
      <c r="B87" s="57">
        <f t="shared" si="23"/>
        <v>3</v>
      </c>
      <c r="C87" s="204"/>
      <c r="D87" s="37" t="s">
        <v>27</v>
      </c>
      <c r="E87" s="6">
        <v>6.0000000000000001E-3</v>
      </c>
      <c r="F87" s="59">
        <f t="shared" si="24"/>
        <v>1</v>
      </c>
      <c r="G87" s="48">
        <v>665</v>
      </c>
      <c r="H87" s="89">
        <f t="shared" si="26"/>
        <v>3.99</v>
      </c>
      <c r="I87" s="7">
        <f t="shared" si="25"/>
        <v>3.99</v>
      </c>
      <c r="J87" s="6">
        <f t="shared" si="22"/>
        <v>6.0000000000000001E-3</v>
      </c>
      <c r="L87" s="17"/>
    </row>
    <row r="88" spans="1:51" ht="15.75" customHeight="1" x14ac:dyDescent="0.25">
      <c r="A88" s="209"/>
      <c r="B88" s="57">
        <f t="shared" si="23"/>
        <v>3</v>
      </c>
      <c r="C88" s="87" t="s">
        <v>65</v>
      </c>
      <c r="D88" s="38" t="s">
        <v>65</v>
      </c>
      <c r="E88" s="44">
        <v>0.2</v>
      </c>
      <c r="F88" s="59">
        <f t="shared" si="24"/>
        <v>1</v>
      </c>
      <c r="G88" s="47">
        <v>60</v>
      </c>
      <c r="H88" s="89">
        <f t="shared" si="26"/>
        <v>12</v>
      </c>
      <c r="I88" s="7">
        <f t="shared" si="25"/>
        <v>12</v>
      </c>
      <c r="J88" s="8">
        <f t="shared" si="22"/>
        <v>0.2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3</v>
      </c>
      <c r="C89" s="86" t="s">
        <v>38</v>
      </c>
      <c r="D89" s="37" t="s">
        <v>38</v>
      </c>
      <c r="E89" s="6">
        <v>0.04</v>
      </c>
      <c r="F89" s="59">
        <f t="shared" si="24"/>
        <v>1</v>
      </c>
      <c r="G89" s="48">
        <v>40</v>
      </c>
      <c r="H89" s="89">
        <f t="shared" si="26"/>
        <v>1.6</v>
      </c>
      <c r="I89" s="7">
        <f t="shared" si="25"/>
        <v>1.6</v>
      </c>
      <c r="J89" s="6">
        <f t="shared" si="22"/>
        <v>0.04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3</v>
      </c>
      <c r="C90" s="90" t="s">
        <v>70</v>
      </c>
      <c r="D90" s="36" t="s">
        <v>70</v>
      </c>
      <c r="E90" s="8">
        <v>0.1</v>
      </c>
      <c r="F90" s="59">
        <f t="shared" si="24"/>
        <v>1</v>
      </c>
      <c r="G90" s="48">
        <v>100</v>
      </c>
      <c r="H90" s="89">
        <f t="shared" si="26"/>
        <v>10</v>
      </c>
      <c r="I90" s="7">
        <f t="shared" si="25"/>
        <v>10</v>
      </c>
      <c r="J90" s="6">
        <f t="shared" si="22"/>
        <v>0.1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84"/>
      <c r="G91" s="84"/>
      <c r="H91" s="2">
        <f>SUM(H74:H90)</f>
        <v>61.000000000000014</v>
      </c>
      <c r="I91" s="2">
        <f>SUM(I74:I90)</f>
        <v>61.000000000000014</v>
      </c>
      <c r="J91" s="45">
        <f>SUM(J74:J90)</f>
        <v>0.97752432432432446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2</v>
      </c>
      <c r="G107" s="47">
        <v>185</v>
      </c>
      <c r="H107" s="5">
        <f>G107*E107</f>
        <v>15.725000000000001</v>
      </c>
      <c r="I107" s="7">
        <f t="shared" ref="I107:I116" si="27">J107*G107</f>
        <v>31.450000000000003</v>
      </c>
      <c r="J107" s="8">
        <f>F107*E107</f>
        <v>0.17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2</v>
      </c>
      <c r="G108" s="47">
        <v>27</v>
      </c>
      <c r="H108" s="5">
        <f>G108*E108</f>
        <v>0.78300000000000003</v>
      </c>
      <c r="I108" s="7">
        <f t="shared" si="27"/>
        <v>1.5660000000000001</v>
      </c>
      <c r="J108" s="8">
        <f t="shared" ref="J108:J127" si="28">F108*E108</f>
        <v>5.8000000000000003E-2</v>
      </c>
    </row>
    <row r="109" spans="1:51" ht="15.75" customHeight="1" x14ac:dyDescent="0.25">
      <c r="A109" s="201"/>
      <c r="B109" s="60">
        <f t="shared" ref="B109:B127" si="29">B108</f>
        <v>2</v>
      </c>
      <c r="C109" s="182"/>
      <c r="D109" s="37" t="s">
        <v>7</v>
      </c>
      <c r="E109" s="6">
        <v>6.0000000000000001E-3</v>
      </c>
      <c r="F109" s="58">
        <f t="shared" ref="F109:F127" si="30">F108</f>
        <v>2</v>
      </c>
      <c r="G109" s="47">
        <v>118</v>
      </c>
      <c r="H109" s="5">
        <f>G109*E109</f>
        <v>0.70799999999999996</v>
      </c>
      <c r="I109" s="7">
        <f t="shared" si="27"/>
        <v>1.4159999999999999</v>
      </c>
      <c r="J109" s="8">
        <f t="shared" si="28"/>
        <v>1.2E-2</v>
      </c>
    </row>
    <row r="110" spans="1:51" ht="15.75" customHeight="1" x14ac:dyDescent="0.25">
      <c r="A110" s="201"/>
      <c r="B110" s="60">
        <f t="shared" si="29"/>
        <v>2</v>
      </c>
      <c r="C110" s="183" t="s">
        <v>31</v>
      </c>
      <c r="D110" s="36" t="s">
        <v>81</v>
      </c>
      <c r="E110" s="6">
        <f>H110/G110</f>
        <v>-3.8595999999999998E-2</v>
      </c>
      <c r="F110" s="58">
        <f t="shared" si="30"/>
        <v>2</v>
      </c>
      <c r="G110" s="47">
        <v>400</v>
      </c>
      <c r="H110" s="5">
        <f>61-H107-H108-H109-H111-H112-H113-H114-H115-H116-H117-H118-H119-H120-H121-H122-H123-H124-H125-H126-H127</f>
        <v>-15.4384</v>
      </c>
      <c r="I110" s="7">
        <f t="shared" si="27"/>
        <v>-30.876799999999999</v>
      </c>
      <c r="J110" s="8">
        <f t="shared" si="28"/>
        <v>-7.7191999999999997E-2</v>
      </c>
    </row>
    <row r="111" spans="1:51" ht="15.75" customHeight="1" x14ac:dyDescent="0.25">
      <c r="A111" s="201"/>
      <c r="B111" s="60">
        <f t="shared" si="29"/>
        <v>2</v>
      </c>
      <c r="C111" s="184"/>
      <c r="D111" s="36" t="s">
        <v>8</v>
      </c>
      <c r="E111" s="6">
        <v>0.107</v>
      </c>
      <c r="F111" s="58">
        <f t="shared" si="30"/>
        <v>2</v>
      </c>
      <c r="G111" s="47">
        <v>45</v>
      </c>
      <c r="H111" s="5">
        <f t="shared" ref="H111:H116" si="31">G111*E111</f>
        <v>4.8149999999999995</v>
      </c>
      <c r="I111" s="7">
        <f t="shared" si="27"/>
        <v>9.629999999999999</v>
      </c>
      <c r="J111" s="8">
        <f t="shared" si="28"/>
        <v>0.214</v>
      </c>
    </row>
    <row r="112" spans="1:51" ht="15.75" customHeight="1" x14ac:dyDescent="0.25">
      <c r="A112" s="201"/>
      <c r="B112" s="60">
        <f t="shared" si="29"/>
        <v>2</v>
      </c>
      <c r="C112" s="184"/>
      <c r="D112" s="36" t="s">
        <v>87</v>
      </c>
      <c r="E112" s="6">
        <v>6.0000000000000001E-3</v>
      </c>
      <c r="F112" s="58">
        <f t="shared" si="30"/>
        <v>2</v>
      </c>
      <c r="G112" s="47">
        <v>50</v>
      </c>
      <c r="H112" s="5">
        <f t="shared" si="31"/>
        <v>0.3</v>
      </c>
      <c r="I112" s="7">
        <f t="shared" si="27"/>
        <v>0.6</v>
      </c>
      <c r="J112" s="8">
        <f t="shared" si="28"/>
        <v>1.2E-2</v>
      </c>
    </row>
    <row r="113" spans="1:10" ht="15.75" customHeight="1" x14ac:dyDescent="0.25">
      <c r="A113" s="201"/>
      <c r="B113" s="60">
        <f t="shared" si="29"/>
        <v>2</v>
      </c>
      <c r="C113" s="184"/>
      <c r="D113" s="36" t="s">
        <v>9</v>
      </c>
      <c r="E113" s="6">
        <v>1.3000000000000001E-2</v>
      </c>
      <c r="F113" s="58">
        <f t="shared" si="30"/>
        <v>2</v>
      </c>
      <c r="G113" s="47">
        <v>40</v>
      </c>
      <c r="H113" s="5">
        <f t="shared" si="31"/>
        <v>0.52</v>
      </c>
      <c r="I113" s="7">
        <f t="shared" si="27"/>
        <v>1.04</v>
      </c>
      <c r="J113" s="8">
        <f t="shared" si="28"/>
        <v>2.6000000000000002E-2</v>
      </c>
    </row>
    <row r="114" spans="1:10" ht="15.75" customHeight="1" x14ac:dyDescent="0.25">
      <c r="A114" s="201"/>
      <c r="B114" s="60">
        <f t="shared" si="29"/>
        <v>2</v>
      </c>
      <c r="C114" s="184"/>
      <c r="D114" s="37" t="s">
        <v>11</v>
      </c>
      <c r="E114" s="6">
        <v>1.2E-2</v>
      </c>
      <c r="F114" s="58">
        <f t="shared" si="30"/>
        <v>2</v>
      </c>
      <c r="G114" s="47">
        <v>27</v>
      </c>
      <c r="H114" s="5">
        <f t="shared" si="31"/>
        <v>0.32400000000000001</v>
      </c>
      <c r="I114" s="7">
        <f t="shared" si="27"/>
        <v>0.64800000000000002</v>
      </c>
      <c r="J114" s="8">
        <f t="shared" si="28"/>
        <v>2.4E-2</v>
      </c>
    </row>
    <row r="115" spans="1:10" ht="15.75" customHeight="1" x14ac:dyDescent="0.25">
      <c r="A115" s="201"/>
      <c r="B115" s="60">
        <f t="shared" si="29"/>
        <v>2</v>
      </c>
      <c r="C115" s="184"/>
      <c r="D115" s="37" t="s">
        <v>7</v>
      </c>
      <c r="E115" s="6">
        <v>3.0000000000000001E-3</v>
      </c>
      <c r="F115" s="58">
        <f t="shared" si="30"/>
        <v>2</v>
      </c>
      <c r="G115" s="47">
        <v>118</v>
      </c>
      <c r="H115" s="5">
        <f t="shared" si="31"/>
        <v>0.35399999999999998</v>
      </c>
      <c r="I115" s="7">
        <f t="shared" si="27"/>
        <v>0.70799999999999996</v>
      </c>
      <c r="J115" s="8">
        <f t="shared" si="28"/>
        <v>6.0000000000000001E-3</v>
      </c>
    </row>
    <row r="116" spans="1:10" ht="15.75" customHeight="1" x14ac:dyDescent="0.25">
      <c r="A116" s="201"/>
      <c r="B116" s="60">
        <f t="shared" si="29"/>
        <v>2</v>
      </c>
      <c r="C116" s="184"/>
      <c r="D116" s="37" t="s">
        <v>32</v>
      </c>
      <c r="E116" s="6">
        <v>6.0000000000000001E-3</v>
      </c>
      <c r="F116" s="58">
        <f t="shared" si="30"/>
        <v>2</v>
      </c>
      <c r="G116" s="47">
        <v>170</v>
      </c>
      <c r="H116" s="5">
        <f t="shared" si="31"/>
        <v>1.02</v>
      </c>
      <c r="I116" s="7">
        <f t="shared" si="27"/>
        <v>2.04</v>
      </c>
      <c r="J116" s="8">
        <f t="shared" si="28"/>
        <v>1.2E-2</v>
      </c>
    </row>
    <row r="117" spans="1:10" ht="15.75" customHeight="1" x14ac:dyDescent="0.25">
      <c r="A117" s="201"/>
      <c r="B117" s="60">
        <f t="shared" si="29"/>
        <v>2</v>
      </c>
      <c r="C117" s="185"/>
      <c r="D117" s="37" t="s">
        <v>79</v>
      </c>
      <c r="E117" s="6">
        <v>0.188</v>
      </c>
      <c r="F117" s="58">
        <f t="shared" si="30"/>
        <v>2</v>
      </c>
      <c r="G117" s="47"/>
      <c r="H117" s="5"/>
      <c r="I117" s="7"/>
      <c r="J117" s="8">
        <f t="shared" si="28"/>
        <v>0.376</v>
      </c>
    </row>
    <row r="118" spans="1:10" ht="15.75" customHeight="1" x14ac:dyDescent="0.25">
      <c r="A118" s="201"/>
      <c r="B118" s="60">
        <f t="shared" si="29"/>
        <v>2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2</v>
      </c>
      <c r="G118" s="47">
        <v>400</v>
      </c>
      <c r="H118" s="5">
        <f t="shared" ref="H118:H125" si="32">G118*E118</f>
        <v>35.6</v>
      </c>
      <c r="I118" s="7">
        <f t="shared" ref="I118:I125" si="33">J118*G118</f>
        <v>71.2</v>
      </c>
      <c r="J118" s="8">
        <f t="shared" si="28"/>
        <v>0.17799999999999999</v>
      </c>
    </row>
    <row r="119" spans="1:10" ht="15.75" customHeight="1" x14ac:dyDescent="0.25">
      <c r="A119" s="201"/>
      <c r="B119" s="60">
        <f t="shared" si="29"/>
        <v>2</v>
      </c>
      <c r="C119" s="187"/>
      <c r="D119" s="36" t="s">
        <v>9</v>
      </c>
      <c r="E119" s="6">
        <v>3.0000000000000001E-3</v>
      </c>
      <c r="F119" s="58">
        <f t="shared" si="30"/>
        <v>2</v>
      </c>
      <c r="G119" s="47">
        <v>40</v>
      </c>
      <c r="H119" s="5">
        <f t="shared" si="32"/>
        <v>0.12</v>
      </c>
      <c r="I119" s="7">
        <f t="shared" si="33"/>
        <v>0.24</v>
      </c>
      <c r="J119" s="8">
        <f t="shared" si="28"/>
        <v>6.0000000000000001E-3</v>
      </c>
    </row>
    <row r="120" spans="1:10" ht="15.75" customHeight="1" x14ac:dyDescent="0.25">
      <c r="A120" s="201"/>
      <c r="B120" s="60">
        <f t="shared" si="29"/>
        <v>2</v>
      </c>
      <c r="C120" s="188"/>
      <c r="D120" s="36" t="s">
        <v>11</v>
      </c>
      <c r="E120" s="6">
        <v>3.0000000000000001E-3</v>
      </c>
      <c r="F120" s="58">
        <f t="shared" si="30"/>
        <v>2</v>
      </c>
      <c r="G120" s="47">
        <v>27</v>
      </c>
      <c r="H120" s="5">
        <f t="shared" si="32"/>
        <v>8.1000000000000003E-2</v>
      </c>
      <c r="I120" s="7">
        <f t="shared" si="33"/>
        <v>0.16200000000000001</v>
      </c>
      <c r="J120" s="8">
        <f t="shared" si="28"/>
        <v>6.0000000000000001E-3</v>
      </c>
    </row>
    <row r="121" spans="1:10" ht="15.75" customHeight="1" x14ac:dyDescent="0.25">
      <c r="A121" s="201"/>
      <c r="B121" s="60">
        <f t="shared" si="29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2</v>
      </c>
      <c r="G121" s="47">
        <v>50</v>
      </c>
      <c r="H121" s="5">
        <f t="shared" si="32"/>
        <v>2.5499999999999998</v>
      </c>
      <c r="I121" s="7">
        <f t="shared" si="33"/>
        <v>5.0999999999999996</v>
      </c>
      <c r="J121" s="8">
        <f t="shared" si="28"/>
        <v>0.10199999999999999</v>
      </c>
    </row>
    <row r="122" spans="1:10" ht="15.75" customHeight="1" x14ac:dyDescent="0.25">
      <c r="A122" s="201"/>
      <c r="B122" s="60">
        <f t="shared" si="29"/>
        <v>2</v>
      </c>
      <c r="C122" s="208"/>
      <c r="D122" s="36" t="s">
        <v>27</v>
      </c>
      <c r="E122" s="6">
        <v>5.0000000000000001E-3</v>
      </c>
      <c r="F122" s="58">
        <f t="shared" si="30"/>
        <v>2</v>
      </c>
      <c r="G122" s="47">
        <v>665</v>
      </c>
      <c r="H122" s="5">
        <f t="shared" si="32"/>
        <v>3.3250000000000002</v>
      </c>
      <c r="I122" s="7">
        <f t="shared" si="33"/>
        <v>6.65</v>
      </c>
      <c r="J122" s="8">
        <f t="shared" si="28"/>
        <v>0.01</v>
      </c>
    </row>
    <row r="123" spans="1:10" ht="15.75" customHeight="1" x14ac:dyDescent="0.25">
      <c r="A123" s="201"/>
      <c r="B123" s="60">
        <f t="shared" si="29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2</v>
      </c>
      <c r="G123" s="47">
        <v>160</v>
      </c>
      <c r="H123" s="5">
        <f t="shared" si="32"/>
        <v>7.3599999999999994</v>
      </c>
      <c r="I123" s="7">
        <f t="shared" si="33"/>
        <v>14.719999999999999</v>
      </c>
      <c r="J123" s="8">
        <f t="shared" si="28"/>
        <v>9.1999999999999998E-2</v>
      </c>
    </row>
    <row r="124" spans="1:10" ht="15.75" customHeight="1" x14ac:dyDescent="0.25">
      <c r="A124" s="201"/>
      <c r="B124" s="60">
        <f t="shared" si="29"/>
        <v>2</v>
      </c>
      <c r="C124" s="206"/>
      <c r="D124" s="36" t="s">
        <v>12</v>
      </c>
      <c r="E124" s="6">
        <v>2.4E-2</v>
      </c>
      <c r="F124" s="58">
        <f t="shared" si="30"/>
        <v>2</v>
      </c>
      <c r="G124" s="47">
        <v>50</v>
      </c>
      <c r="H124" s="5">
        <f t="shared" si="32"/>
        <v>1.2</v>
      </c>
      <c r="I124" s="7">
        <f t="shared" si="33"/>
        <v>2.4</v>
      </c>
      <c r="J124" s="8">
        <f t="shared" si="28"/>
        <v>4.8000000000000001E-2</v>
      </c>
    </row>
    <row r="125" spans="1:10" ht="15.75" customHeight="1" x14ac:dyDescent="0.25">
      <c r="A125" s="201"/>
      <c r="B125" s="60">
        <f t="shared" si="29"/>
        <v>2</v>
      </c>
      <c r="C125" s="206"/>
      <c r="D125" s="36" t="s">
        <v>13</v>
      </c>
      <c r="E125" s="40">
        <v>2.0000000000000001E-4</v>
      </c>
      <c r="F125" s="58">
        <f t="shared" si="30"/>
        <v>2</v>
      </c>
      <c r="G125" s="47">
        <v>267</v>
      </c>
      <c r="H125" s="5">
        <f t="shared" si="32"/>
        <v>5.3400000000000003E-2</v>
      </c>
      <c r="I125" s="7">
        <f t="shared" si="33"/>
        <v>0.10680000000000001</v>
      </c>
      <c r="J125" s="8">
        <f t="shared" si="28"/>
        <v>4.0000000000000002E-4</v>
      </c>
    </row>
    <row r="126" spans="1:10" ht="15.75" customHeight="1" x14ac:dyDescent="0.25">
      <c r="A126" s="201"/>
      <c r="B126" s="60">
        <f t="shared" si="29"/>
        <v>2</v>
      </c>
      <c r="C126" s="207"/>
      <c r="D126" s="36" t="s">
        <v>79</v>
      </c>
      <c r="E126" s="6">
        <v>0.17199999999999999</v>
      </c>
      <c r="F126" s="58">
        <f t="shared" si="30"/>
        <v>2</v>
      </c>
      <c r="G126" s="47"/>
      <c r="H126" s="5"/>
      <c r="I126" s="7"/>
      <c r="J126" s="8">
        <f t="shared" si="28"/>
        <v>0.34399999999999997</v>
      </c>
    </row>
    <row r="127" spans="1:10" ht="15.75" customHeight="1" x14ac:dyDescent="0.25">
      <c r="A127" s="201"/>
      <c r="B127" s="60">
        <f t="shared" si="29"/>
        <v>2</v>
      </c>
      <c r="C127" s="3" t="s">
        <v>38</v>
      </c>
      <c r="D127" s="41" t="s">
        <v>38</v>
      </c>
      <c r="E127" s="6">
        <v>0.04</v>
      </c>
      <c r="F127" s="58">
        <f t="shared" si="30"/>
        <v>2</v>
      </c>
      <c r="G127" s="47">
        <v>40</v>
      </c>
      <c r="H127" s="5">
        <f>G127*E127</f>
        <v>1.6</v>
      </c>
      <c r="I127" s="7">
        <f>J127*G127</f>
        <v>3.2</v>
      </c>
      <c r="J127" s="8">
        <f t="shared" si="28"/>
        <v>0.08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84"/>
      <c r="G128" s="84"/>
      <c r="H128" s="2">
        <f>SUM(H107:H127)</f>
        <v>61.000000000000007</v>
      </c>
      <c r="I128" s="2">
        <f>SUM(I107:I127)</f>
        <v>122.00000000000001</v>
      </c>
      <c r="J128" s="45">
        <f>SUM(J107:J127)</f>
        <v>1.6992080000000005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2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3.496</v>
      </c>
      <c r="J129" s="8">
        <f>F129*E129</f>
        <v>9.1999999999999998E-2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2</v>
      </c>
      <c r="G130" s="48">
        <v>125</v>
      </c>
      <c r="H130" s="5">
        <f t="shared" si="34"/>
        <v>2.5</v>
      </c>
      <c r="I130" s="7">
        <f t="shared" si="35"/>
        <v>5</v>
      </c>
      <c r="J130" s="8">
        <f t="shared" ref="J130:J151" si="36">F130*E130</f>
        <v>0.04</v>
      </c>
    </row>
    <row r="131" spans="1:10" ht="15.75" customHeight="1" x14ac:dyDescent="0.25">
      <c r="A131" s="201"/>
      <c r="B131" s="60">
        <f t="shared" ref="B131:B151" si="37">B130</f>
        <v>2</v>
      </c>
      <c r="C131" s="182"/>
      <c r="D131" s="37" t="s">
        <v>7</v>
      </c>
      <c r="E131" s="6">
        <v>3.0000000000000001E-3</v>
      </c>
      <c r="F131" s="58">
        <f t="shared" ref="F131:F151" si="38">F130</f>
        <v>2</v>
      </c>
      <c r="G131" s="49">
        <v>118</v>
      </c>
      <c r="H131" s="5">
        <f t="shared" si="34"/>
        <v>0.35399999999999998</v>
      </c>
      <c r="I131" s="7">
        <f t="shared" si="35"/>
        <v>0.70799999999999996</v>
      </c>
      <c r="J131" s="8">
        <f t="shared" si="36"/>
        <v>6.0000000000000001E-3</v>
      </c>
    </row>
    <row r="132" spans="1:10" ht="15.75" customHeight="1" x14ac:dyDescent="0.25">
      <c r="A132" s="201"/>
      <c r="B132" s="60">
        <f t="shared" si="37"/>
        <v>2</v>
      </c>
      <c r="C132" s="182"/>
      <c r="D132" s="36" t="s">
        <v>9</v>
      </c>
      <c r="E132" s="6">
        <v>1.3000000000000001E-2</v>
      </c>
      <c r="F132" s="58">
        <f t="shared" si="38"/>
        <v>2</v>
      </c>
      <c r="G132" s="49">
        <v>40</v>
      </c>
      <c r="H132" s="5">
        <f t="shared" si="34"/>
        <v>0.52</v>
      </c>
      <c r="I132" s="7">
        <f t="shared" si="35"/>
        <v>1.04</v>
      </c>
      <c r="J132" s="8">
        <f t="shared" si="36"/>
        <v>2.6000000000000002E-2</v>
      </c>
    </row>
    <row r="133" spans="1:10" ht="15.75" customHeight="1" x14ac:dyDescent="0.25">
      <c r="A133" s="201"/>
      <c r="B133" s="60">
        <f t="shared" si="37"/>
        <v>2</v>
      </c>
      <c r="C133" s="183" t="s">
        <v>72</v>
      </c>
      <c r="D133" s="36" t="s">
        <v>8</v>
      </c>
      <c r="E133" s="6">
        <v>0.107</v>
      </c>
      <c r="F133" s="58">
        <f t="shared" si="38"/>
        <v>2</v>
      </c>
      <c r="G133" s="47">
        <v>45</v>
      </c>
      <c r="H133" s="5">
        <f t="shared" si="34"/>
        <v>4.8149999999999995</v>
      </c>
      <c r="I133" s="42">
        <f t="shared" si="35"/>
        <v>9.629999999999999</v>
      </c>
      <c r="J133" s="28">
        <f t="shared" si="36"/>
        <v>0.214</v>
      </c>
    </row>
    <row r="134" spans="1:10" ht="15.75" customHeight="1" x14ac:dyDescent="0.25">
      <c r="A134" s="201"/>
      <c r="B134" s="60">
        <f t="shared" si="37"/>
        <v>2</v>
      </c>
      <c r="C134" s="184"/>
      <c r="D134" s="36" t="s">
        <v>73</v>
      </c>
      <c r="E134" s="6">
        <v>5.0000000000000001E-3</v>
      </c>
      <c r="F134" s="58">
        <f t="shared" si="38"/>
        <v>2</v>
      </c>
      <c r="G134" s="47">
        <v>40</v>
      </c>
      <c r="H134" s="5">
        <f t="shared" si="34"/>
        <v>0.2</v>
      </c>
      <c r="I134" s="42">
        <f t="shared" si="35"/>
        <v>0.4</v>
      </c>
      <c r="J134" s="28">
        <f t="shared" si="36"/>
        <v>0.01</v>
      </c>
    </row>
    <row r="135" spans="1:10" ht="15.75" customHeight="1" x14ac:dyDescent="0.25">
      <c r="A135" s="201"/>
      <c r="B135" s="60">
        <f t="shared" si="37"/>
        <v>2</v>
      </c>
      <c r="C135" s="184"/>
      <c r="D135" s="36" t="s">
        <v>9</v>
      </c>
      <c r="E135" s="6">
        <v>1.3000000000000001E-2</v>
      </c>
      <c r="F135" s="58">
        <f t="shared" si="38"/>
        <v>2</v>
      </c>
      <c r="G135" s="47">
        <v>40</v>
      </c>
      <c r="H135" s="5">
        <f t="shared" si="34"/>
        <v>0.52</v>
      </c>
      <c r="I135" s="42">
        <f t="shared" si="35"/>
        <v>1.04</v>
      </c>
      <c r="J135" s="28">
        <f t="shared" si="36"/>
        <v>2.6000000000000002E-2</v>
      </c>
    </row>
    <row r="136" spans="1:10" ht="15.75" customHeight="1" x14ac:dyDescent="0.25">
      <c r="A136" s="201"/>
      <c r="B136" s="60">
        <f t="shared" si="37"/>
        <v>2</v>
      </c>
      <c r="C136" s="184"/>
      <c r="D136" s="37" t="s">
        <v>11</v>
      </c>
      <c r="E136" s="6">
        <v>6.0000000000000001E-3</v>
      </c>
      <c r="F136" s="58">
        <f t="shared" si="38"/>
        <v>2</v>
      </c>
      <c r="G136" s="47">
        <v>27</v>
      </c>
      <c r="H136" s="5">
        <f t="shared" si="34"/>
        <v>0.16200000000000001</v>
      </c>
      <c r="I136" s="42">
        <f t="shared" si="35"/>
        <v>0.32400000000000001</v>
      </c>
      <c r="J136" s="28">
        <f t="shared" si="36"/>
        <v>1.2E-2</v>
      </c>
    </row>
    <row r="137" spans="1:10" ht="15.75" customHeight="1" x14ac:dyDescent="0.25">
      <c r="A137" s="201"/>
      <c r="B137" s="60">
        <f t="shared" si="37"/>
        <v>2</v>
      </c>
      <c r="C137" s="184"/>
      <c r="D137" s="37" t="s">
        <v>7</v>
      </c>
      <c r="E137" s="6">
        <v>5.0000000000000001E-3</v>
      </c>
      <c r="F137" s="58">
        <f t="shared" si="38"/>
        <v>2</v>
      </c>
      <c r="G137" s="47">
        <v>118</v>
      </c>
      <c r="H137" s="5">
        <f t="shared" si="34"/>
        <v>0.59</v>
      </c>
      <c r="I137" s="42">
        <f t="shared" si="35"/>
        <v>1.18</v>
      </c>
      <c r="J137" s="28">
        <f t="shared" si="36"/>
        <v>0.01</v>
      </c>
    </row>
    <row r="138" spans="1:10" ht="15.75" customHeight="1" x14ac:dyDescent="0.25">
      <c r="A138" s="201"/>
      <c r="B138" s="60">
        <f t="shared" si="37"/>
        <v>2</v>
      </c>
      <c r="C138" s="185"/>
      <c r="D138" s="37" t="s">
        <v>79</v>
      </c>
      <c r="E138" s="6">
        <v>0.188</v>
      </c>
      <c r="F138" s="58">
        <f t="shared" si="38"/>
        <v>2</v>
      </c>
      <c r="G138" s="47"/>
      <c r="H138" s="5"/>
      <c r="I138" s="42"/>
      <c r="J138" s="28">
        <f t="shared" si="36"/>
        <v>0.376</v>
      </c>
    </row>
    <row r="139" spans="1:10" ht="15.75" customHeight="1" x14ac:dyDescent="0.25">
      <c r="A139" s="201"/>
      <c r="B139" s="60">
        <f t="shared" si="37"/>
        <v>2</v>
      </c>
      <c r="C139" s="205" t="s">
        <v>71</v>
      </c>
      <c r="D139" s="36" t="s">
        <v>81</v>
      </c>
      <c r="E139" s="6">
        <f>H139/G139</f>
        <v>6.9733999999999963E-2</v>
      </c>
      <c r="F139" s="58">
        <f t="shared" si="38"/>
        <v>2</v>
      </c>
      <c r="G139" s="47">
        <v>400</v>
      </c>
      <c r="H139" s="5">
        <f>61-H129-H130-H131-H132-H133-H134-H135-H136-H137-H138-H140-H141-H142-H143-H144-H145-H146-H147-H148-H149-H150-H151</f>
        <v>27.893599999999985</v>
      </c>
      <c r="I139" s="42">
        <f t="shared" ref="I139:I149" si="39">J139*G139</f>
        <v>55.78719999999997</v>
      </c>
      <c r="J139" s="28">
        <f t="shared" si="36"/>
        <v>0.13946799999999993</v>
      </c>
    </row>
    <row r="140" spans="1:10" ht="15.75" customHeight="1" x14ac:dyDescent="0.25">
      <c r="A140" s="201"/>
      <c r="B140" s="60">
        <f t="shared" si="37"/>
        <v>2</v>
      </c>
      <c r="C140" s="206"/>
      <c r="D140" s="37" t="s">
        <v>7</v>
      </c>
      <c r="E140" s="6">
        <v>5.0000000000000001E-3</v>
      </c>
      <c r="F140" s="58">
        <f t="shared" si="38"/>
        <v>2</v>
      </c>
      <c r="G140" s="47">
        <v>118</v>
      </c>
      <c r="H140" s="5">
        <f t="shared" ref="H140:H149" si="40">G140*E140</f>
        <v>0.59</v>
      </c>
      <c r="I140" s="42">
        <f t="shared" si="39"/>
        <v>1.18</v>
      </c>
      <c r="J140" s="28">
        <f t="shared" si="36"/>
        <v>0.01</v>
      </c>
    </row>
    <row r="141" spans="1:10" ht="15.75" customHeight="1" x14ac:dyDescent="0.25">
      <c r="A141" s="201"/>
      <c r="B141" s="60">
        <f t="shared" si="37"/>
        <v>2</v>
      </c>
      <c r="C141" s="206"/>
      <c r="D141" s="37" t="s">
        <v>32</v>
      </c>
      <c r="E141" s="6">
        <v>1.2E-2</v>
      </c>
      <c r="F141" s="58">
        <f t="shared" si="38"/>
        <v>2</v>
      </c>
      <c r="G141" s="49">
        <v>170</v>
      </c>
      <c r="H141" s="5">
        <f t="shared" si="40"/>
        <v>2.04</v>
      </c>
      <c r="I141" s="42">
        <f t="shared" si="39"/>
        <v>4.08</v>
      </c>
      <c r="J141" s="28">
        <f t="shared" si="36"/>
        <v>2.4E-2</v>
      </c>
    </row>
    <row r="142" spans="1:10" ht="15.75" customHeight="1" x14ac:dyDescent="0.25">
      <c r="A142" s="201"/>
      <c r="B142" s="60">
        <f t="shared" si="37"/>
        <v>2</v>
      </c>
      <c r="C142" s="206"/>
      <c r="D142" s="37" t="s">
        <v>11</v>
      </c>
      <c r="E142" s="6">
        <v>1.7999999999999999E-2</v>
      </c>
      <c r="F142" s="58">
        <f t="shared" si="38"/>
        <v>2</v>
      </c>
      <c r="G142" s="47">
        <v>27</v>
      </c>
      <c r="H142" s="5">
        <f t="shared" si="40"/>
        <v>0.48599999999999999</v>
      </c>
      <c r="I142" s="42">
        <f t="shared" si="39"/>
        <v>0.97199999999999998</v>
      </c>
      <c r="J142" s="28">
        <f t="shared" si="36"/>
        <v>3.5999999999999997E-2</v>
      </c>
    </row>
    <row r="143" spans="1:10" ht="15.75" customHeight="1" x14ac:dyDescent="0.25">
      <c r="A143" s="201"/>
      <c r="B143" s="60">
        <f t="shared" si="37"/>
        <v>2</v>
      </c>
      <c r="C143" s="207"/>
      <c r="D143" s="36" t="s">
        <v>16</v>
      </c>
      <c r="E143" s="6">
        <v>4.0000000000000001E-3</v>
      </c>
      <c r="F143" s="58">
        <f t="shared" si="38"/>
        <v>2</v>
      </c>
      <c r="G143" s="47">
        <v>47</v>
      </c>
      <c r="H143" s="5">
        <f t="shared" si="40"/>
        <v>0.188</v>
      </c>
      <c r="I143" s="42">
        <f t="shared" si="39"/>
        <v>0.376</v>
      </c>
      <c r="J143" s="28">
        <f t="shared" si="36"/>
        <v>8.0000000000000002E-3</v>
      </c>
    </row>
    <row r="144" spans="1:10" ht="15.75" customHeight="1" x14ac:dyDescent="0.25">
      <c r="A144" s="201"/>
      <c r="B144" s="60">
        <f t="shared" si="37"/>
        <v>2</v>
      </c>
      <c r="C144" s="192" t="s">
        <v>37</v>
      </c>
      <c r="D144" s="36" t="s">
        <v>8</v>
      </c>
      <c r="E144" s="6">
        <v>0.17100000000000001</v>
      </c>
      <c r="F144" s="58">
        <f t="shared" si="38"/>
        <v>2</v>
      </c>
      <c r="G144" s="47">
        <v>45</v>
      </c>
      <c r="H144" s="5">
        <f t="shared" si="40"/>
        <v>7.6950000000000003</v>
      </c>
      <c r="I144" s="7">
        <f t="shared" si="39"/>
        <v>15.39</v>
      </c>
      <c r="J144" s="8">
        <f t="shared" si="36"/>
        <v>0.34200000000000003</v>
      </c>
    </row>
    <row r="145" spans="1:51" ht="15.75" customHeight="1" x14ac:dyDescent="0.25">
      <c r="A145" s="201"/>
      <c r="B145" s="60">
        <f t="shared" si="37"/>
        <v>2</v>
      </c>
      <c r="C145" s="193"/>
      <c r="D145" s="36" t="s">
        <v>27</v>
      </c>
      <c r="E145" s="6">
        <v>5.0000000000000001E-3</v>
      </c>
      <c r="F145" s="58">
        <f t="shared" si="38"/>
        <v>2</v>
      </c>
      <c r="G145" s="47">
        <v>665</v>
      </c>
      <c r="H145" s="5">
        <f t="shared" si="40"/>
        <v>3.3250000000000002</v>
      </c>
      <c r="I145" s="7">
        <f t="shared" si="39"/>
        <v>6.65</v>
      </c>
      <c r="J145" s="8">
        <f t="shared" si="36"/>
        <v>0.01</v>
      </c>
    </row>
    <row r="146" spans="1:51" ht="15.75" customHeight="1" x14ac:dyDescent="0.25">
      <c r="A146" s="201"/>
      <c r="B146" s="60">
        <f t="shared" si="37"/>
        <v>2</v>
      </c>
      <c r="C146" s="194"/>
      <c r="D146" s="36" t="s">
        <v>69</v>
      </c>
      <c r="E146" s="6">
        <v>2.4E-2</v>
      </c>
      <c r="F146" s="58">
        <f t="shared" si="38"/>
        <v>2</v>
      </c>
      <c r="G146" s="47">
        <v>80</v>
      </c>
      <c r="H146" s="5">
        <f t="shared" si="40"/>
        <v>1.92</v>
      </c>
      <c r="I146" s="7">
        <f t="shared" si="39"/>
        <v>3.84</v>
      </c>
      <c r="J146" s="8">
        <f t="shared" si="36"/>
        <v>4.8000000000000001E-2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2</v>
      </c>
      <c r="C147" s="183" t="s">
        <v>39</v>
      </c>
      <c r="D147" s="36" t="s">
        <v>76</v>
      </c>
      <c r="E147" s="44">
        <v>0.02</v>
      </c>
      <c r="F147" s="58">
        <f t="shared" si="38"/>
        <v>2</v>
      </c>
      <c r="G147" s="47">
        <v>140</v>
      </c>
      <c r="H147" s="5">
        <f t="shared" si="40"/>
        <v>2.8000000000000003</v>
      </c>
      <c r="I147" s="7">
        <f t="shared" si="39"/>
        <v>5.6000000000000005</v>
      </c>
      <c r="J147" s="8">
        <f t="shared" si="36"/>
        <v>0.04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2</v>
      </c>
      <c r="C148" s="184"/>
      <c r="D148" s="36" t="s">
        <v>12</v>
      </c>
      <c r="E148" s="44">
        <v>0.02</v>
      </c>
      <c r="F148" s="58">
        <f t="shared" si="38"/>
        <v>2</v>
      </c>
      <c r="G148" s="47">
        <v>50</v>
      </c>
      <c r="H148" s="5">
        <f t="shared" si="40"/>
        <v>1</v>
      </c>
      <c r="I148" s="7">
        <f t="shared" si="39"/>
        <v>2</v>
      </c>
      <c r="J148" s="8">
        <f t="shared" si="36"/>
        <v>0.04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2</v>
      </c>
      <c r="C149" s="184"/>
      <c r="D149" s="36" t="s">
        <v>13</v>
      </c>
      <c r="E149" s="19">
        <v>2.0000000000000001E-4</v>
      </c>
      <c r="F149" s="58">
        <f t="shared" si="38"/>
        <v>2</v>
      </c>
      <c r="G149" s="47">
        <v>267</v>
      </c>
      <c r="H149" s="5">
        <f t="shared" si="40"/>
        <v>5.3400000000000003E-2</v>
      </c>
      <c r="I149" s="7">
        <f t="shared" si="39"/>
        <v>0.10680000000000001</v>
      </c>
      <c r="J149" s="8">
        <f t="shared" si="36"/>
        <v>4.0000000000000002E-4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2</v>
      </c>
      <c r="C150" s="185"/>
      <c r="D150" s="36" t="s">
        <v>79</v>
      </c>
      <c r="E150" s="44">
        <v>0.2</v>
      </c>
      <c r="F150" s="58">
        <f t="shared" si="38"/>
        <v>2</v>
      </c>
      <c r="G150" s="47"/>
      <c r="H150" s="5"/>
      <c r="I150" s="7"/>
      <c r="J150" s="8">
        <f t="shared" si="36"/>
        <v>0.4</v>
      </c>
      <c r="L150" s="17"/>
    </row>
    <row r="151" spans="1:51" ht="15.75" customHeight="1" x14ac:dyDescent="0.25">
      <c r="A151" s="201"/>
      <c r="B151" s="60">
        <f t="shared" si="37"/>
        <v>2</v>
      </c>
      <c r="C151" s="3" t="s">
        <v>38</v>
      </c>
      <c r="D151" s="41" t="s">
        <v>38</v>
      </c>
      <c r="E151" s="6">
        <v>0.04</v>
      </c>
      <c r="F151" s="58">
        <f t="shared" si="38"/>
        <v>2</v>
      </c>
      <c r="G151" s="47">
        <v>40</v>
      </c>
      <c r="H151" s="5">
        <f>G151*E151</f>
        <v>1.6</v>
      </c>
      <c r="I151" s="42">
        <f>J151*G151</f>
        <v>3.2</v>
      </c>
      <c r="J151" s="28">
        <f t="shared" si="36"/>
        <v>0.08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84"/>
      <c r="G152" s="84"/>
      <c r="H152" s="2">
        <f>SUM(H129:H151)</f>
        <v>60.999999999999993</v>
      </c>
      <c r="I152" s="2">
        <f>SUM(I129:I151)</f>
        <v>121.99999999999999</v>
      </c>
      <c r="J152" s="45">
        <f>SUM(J129:J151)</f>
        <v>1.9898680000000004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1</v>
      </c>
      <c r="G159" s="47">
        <v>38</v>
      </c>
      <c r="H159" s="89">
        <f t="shared" ref="H159:H165" si="41">G159*E159</f>
        <v>0.95000000000000007</v>
      </c>
      <c r="I159" s="7">
        <f t="shared" ref="I159:I169" si="42">J159*G159</f>
        <v>0.95000000000000007</v>
      </c>
      <c r="J159" s="8">
        <f>F159*E159</f>
        <v>2.5000000000000001E-2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1</v>
      </c>
      <c r="G160" s="47">
        <v>118</v>
      </c>
      <c r="H160" s="89">
        <f t="shared" si="41"/>
        <v>0.70799999999999996</v>
      </c>
      <c r="I160" s="7">
        <f t="shared" si="42"/>
        <v>0.70799999999999996</v>
      </c>
      <c r="J160" s="8">
        <f t="shared" ref="J160:J177" si="43">F160*E160</f>
        <v>6.0000000000000001E-3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1</v>
      </c>
      <c r="G161" s="47">
        <v>45</v>
      </c>
      <c r="H161" s="89">
        <f t="shared" si="41"/>
        <v>1.53</v>
      </c>
      <c r="I161" s="7">
        <f t="shared" si="42"/>
        <v>1.53</v>
      </c>
      <c r="J161" s="8">
        <f t="shared" si="43"/>
        <v>3.4000000000000002E-2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1</v>
      </c>
      <c r="G162" s="47">
        <v>47</v>
      </c>
      <c r="H162" s="89">
        <f t="shared" si="41"/>
        <v>1.175</v>
      </c>
      <c r="I162" s="7">
        <f t="shared" si="42"/>
        <v>1.175</v>
      </c>
      <c r="J162" s="8">
        <f t="shared" si="43"/>
        <v>2.5000000000000001E-2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1</v>
      </c>
      <c r="G163" s="47">
        <v>40</v>
      </c>
      <c r="H163" s="89">
        <f t="shared" si="41"/>
        <v>0.72</v>
      </c>
      <c r="I163" s="7">
        <f t="shared" si="42"/>
        <v>0.72</v>
      </c>
      <c r="J163" s="8">
        <f t="shared" si="43"/>
        <v>1.7999999999999999E-2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1</v>
      </c>
      <c r="G164" s="47">
        <v>27</v>
      </c>
      <c r="H164" s="89">
        <f t="shared" si="41"/>
        <v>0.48599999999999999</v>
      </c>
      <c r="I164" s="7">
        <f t="shared" si="42"/>
        <v>0.48599999999999999</v>
      </c>
      <c r="J164" s="8">
        <f t="shared" si="43"/>
        <v>1.7999999999999999E-2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1</v>
      </c>
      <c r="G165" s="47">
        <v>45</v>
      </c>
      <c r="H165" s="89">
        <f t="shared" si="41"/>
        <v>4.5</v>
      </c>
      <c r="I165" s="7">
        <f t="shared" si="42"/>
        <v>4.5</v>
      </c>
      <c r="J165" s="8">
        <f t="shared" si="43"/>
        <v>0.1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1</v>
      </c>
      <c r="G166" s="48">
        <v>50</v>
      </c>
      <c r="H166" s="89">
        <f>E166*G166</f>
        <v>0.5</v>
      </c>
      <c r="I166" s="7">
        <f t="shared" si="42"/>
        <v>0.5</v>
      </c>
      <c r="J166" s="6">
        <f t="shared" si="43"/>
        <v>0.01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1</v>
      </c>
      <c r="G167" s="48">
        <v>40</v>
      </c>
      <c r="H167" s="89">
        <f>E167*G167</f>
        <v>0.52</v>
      </c>
      <c r="I167" s="7">
        <f t="shared" si="42"/>
        <v>0.52</v>
      </c>
      <c r="J167" s="6">
        <f t="shared" si="43"/>
        <v>1.2999999999999999E-2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1</v>
      </c>
      <c r="G168" s="48">
        <v>27</v>
      </c>
      <c r="H168" s="89">
        <f>E168*G168</f>
        <v>0.32400000000000001</v>
      </c>
      <c r="I168" s="7">
        <f t="shared" si="42"/>
        <v>0.32400000000000001</v>
      </c>
      <c r="J168" s="6">
        <f t="shared" si="43"/>
        <v>1.2E-2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1</v>
      </c>
      <c r="G169" s="48">
        <v>118</v>
      </c>
      <c r="H169" s="89">
        <f>E169*G169</f>
        <v>0.35399999999999998</v>
      </c>
      <c r="I169" s="7">
        <f t="shared" si="42"/>
        <v>0.35399999999999998</v>
      </c>
      <c r="J169" s="6">
        <f t="shared" si="43"/>
        <v>3.0000000000000001E-3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1</v>
      </c>
      <c r="G170" s="48"/>
      <c r="H170" s="89"/>
      <c r="I170" s="7"/>
      <c r="J170" s="6">
        <f t="shared" si="43"/>
        <v>0.188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7.7745945945945916E-2</v>
      </c>
      <c r="F171" s="58">
        <f t="shared" si="45"/>
        <v>1</v>
      </c>
      <c r="G171" s="47">
        <v>185</v>
      </c>
      <c r="H171" s="89">
        <f>61-H159-H160-H161-H162-H163-H164-H165-H166-H167-H168-H169-H170-H172-H173-H174-H175-H176-H177</f>
        <v>14.382999999999994</v>
      </c>
      <c r="I171" s="7">
        <f t="shared" ref="I171:I177" si="46">J171*G171</f>
        <v>14.382999999999994</v>
      </c>
      <c r="J171" s="6">
        <f t="shared" si="43"/>
        <v>7.7745945945945916E-2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1</v>
      </c>
      <c r="G172" s="47">
        <v>665</v>
      </c>
      <c r="H172" s="89">
        <f>G172*E172</f>
        <v>7.98</v>
      </c>
      <c r="I172" s="7">
        <f t="shared" si="46"/>
        <v>7.98</v>
      </c>
      <c r="J172" s="6">
        <f t="shared" si="43"/>
        <v>1.2E-2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1</v>
      </c>
      <c r="G173" s="48">
        <v>80</v>
      </c>
      <c r="H173" s="89">
        <f>E173*G173</f>
        <v>4.88</v>
      </c>
      <c r="I173" s="7">
        <f t="shared" si="46"/>
        <v>4.88</v>
      </c>
      <c r="J173" s="6">
        <f t="shared" si="43"/>
        <v>6.0999999999999999E-2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1</v>
      </c>
      <c r="G174" s="48">
        <v>665</v>
      </c>
      <c r="H174" s="89">
        <f>E174*G174</f>
        <v>3.99</v>
      </c>
      <c r="I174" s="7">
        <f t="shared" si="46"/>
        <v>3.99</v>
      </c>
      <c r="J174" s="6">
        <f t="shared" si="43"/>
        <v>6.0000000000000001E-3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87" t="s">
        <v>65</v>
      </c>
      <c r="D175" s="38" t="s">
        <v>65</v>
      </c>
      <c r="E175" s="44">
        <v>0.2</v>
      </c>
      <c r="F175" s="58">
        <f t="shared" si="45"/>
        <v>1</v>
      </c>
      <c r="G175" s="47">
        <v>60</v>
      </c>
      <c r="H175" s="89">
        <f>G175*E175</f>
        <v>12</v>
      </c>
      <c r="I175" s="7">
        <f t="shared" si="46"/>
        <v>12</v>
      </c>
      <c r="J175" s="8">
        <f t="shared" si="43"/>
        <v>0.2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1</v>
      </c>
      <c r="G176" s="47">
        <v>40</v>
      </c>
      <c r="H176" s="89">
        <f>G176*E176</f>
        <v>1.6</v>
      </c>
      <c r="I176" s="7">
        <f t="shared" si="46"/>
        <v>1.6</v>
      </c>
      <c r="J176" s="8">
        <f t="shared" si="43"/>
        <v>0.04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86" t="s">
        <v>22</v>
      </c>
      <c r="D177" s="39" t="s">
        <v>22</v>
      </c>
      <c r="E177" s="6">
        <v>0.05</v>
      </c>
      <c r="F177" s="58">
        <f t="shared" si="45"/>
        <v>1</v>
      </c>
      <c r="G177" s="48">
        <v>88</v>
      </c>
      <c r="H177" s="89">
        <f>G177*E177</f>
        <v>4.4000000000000004</v>
      </c>
      <c r="I177" s="7">
        <f t="shared" si="46"/>
        <v>4.4000000000000004</v>
      </c>
      <c r="J177" s="6">
        <f t="shared" si="43"/>
        <v>0.05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84"/>
      <c r="G178" s="84"/>
      <c r="H178" s="2">
        <f>SUM(H159:H177)</f>
        <v>61</v>
      </c>
      <c r="I178" s="2">
        <f>SUM(I159:I177)</f>
        <v>61</v>
      </c>
      <c r="J178" s="45">
        <f>SUM(J159:J177)</f>
        <v>0.89874594594594592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1</v>
      </c>
      <c r="G179" s="49">
        <v>30</v>
      </c>
      <c r="H179" s="5">
        <f t="shared" ref="H179:H188" si="47">G179*E179</f>
        <v>1.7999999999999998</v>
      </c>
      <c r="I179" s="7">
        <f t="shared" ref="I179:I188" si="48">J179*G179</f>
        <v>1.7999999999999998</v>
      </c>
      <c r="J179" s="8">
        <f>F179*E179</f>
        <v>0.06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1</v>
      </c>
      <c r="G180" s="49">
        <v>40</v>
      </c>
      <c r="H180" s="5">
        <f t="shared" si="47"/>
        <v>0.32</v>
      </c>
      <c r="I180" s="7">
        <f t="shared" si="48"/>
        <v>0.32</v>
      </c>
      <c r="J180" s="8">
        <f t="shared" ref="J180:J201" si="49">F180*E180</f>
        <v>8.0000000000000002E-3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1</v>
      </c>
      <c r="G181" s="49">
        <v>267</v>
      </c>
      <c r="H181" s="5">
        <f t="shared" si="47"/>
        <v>5.3400000000000003E-2</v>
      </c>
      <c r="I181" s="7">
        <f t="shared" si="48"/>
        <v>5.3400000000000003E-2</v>
      </c>
      <c r="J181" s="8">
        <f t="shared" si="49"/>
        <v>2.0000000000000001E-4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1</v>
      </c>
      <c r="G182" s="49">
        <v>50</v>
      </c>
      <c r="H182" s="5">
        <f t="shared" si="47"/>
        <v>0.15</v>
      </c>
      <c r="I182" s="7">
        <f t="shared" si="48"/>
        <v>0.15</v>
      </c>
      <c r="J182" s="8">
        <f t="shared" si="49"/>
        <v>3.0000000000000001E-3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1</v>
      </c>
      <c r="G183" s="47">
        <v>118</v>
      </c>
      <c r="H183" s="5">
        <f t="shared" si="47"/>
        <v>0.35399999999999998</v>
      </c>
      <c r="I183" s="7">
        <f t="shared" si="48"/>
        <v>0.35399999999999998</v>
      </c>
      <c r="J183" s="8">
        <f t="shared" si="49"/>
        <v>3.0000000000000001E-3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1</v>
      </c>
      <c r="G184" s="47">
        <v>45</v>
      </c>
      <c r="H184" s="5">
        <f t="shared" si="47"/>
        <v>4.5</v>
      </c>
      <c r="I184" s="7">
        <f t="shared" si="48"/>
        <v>4.5</v>
      </c>
      <c r="J184" s="8">
        <f t="shared" si="49"/>
        <v>0.1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1</v>
      </c>
      <c r="G185" s="47">
        <v>40</v>
      </c>
      <c r="H185" s="5">
        <f t="shared" si="47"/>
        <v>0.8</v>
      </c>
      <c r="I185" s="7">
        <f t="shared" si="48"/>
        <v>0.8</v>
      </c>
      <c r="J185" s="8">
        <f t="shared" si="49"/>
        <v>0.02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1</v>
      </c>
      <c r="G186" s="47">
        <v>40</v>
      </c>
      <c r="H186" s="5">
        <f t="shared" si="47"/>
        <v>0.52</v>
      </c>
      <c r="I186" s="7">
        <f t="shared" si="48"/>
        <v>0.52</v>
      </c>
      <c r="J186" s="8">
        <f t="shared" si="49"/>
        <v>1.3000000000000001E-2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1</v>
      </c>
      <c r="G187" s="47">
        <v>27</v>
      </c>
      <c r="H187" s="5">
        <f t="shared" si="47"/>
        <v>0.32400000000000001</v>
      </c>
      <c r="I187" s="7">
        <f t="shared" si="48"/>
        <v>0.32400000000000001</v>
      </c>
      <c r="J187" s="8">
        <f t="shared" si="49"/>
        <v>1.2E-2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1</v>
      </c>
      <c r="G188" s="47">
        <v>118</v>
      </c>
      <c r="H188" s="5">
        <f t="shared" si="47"/>
        <v>0.59</v>
      </c>
      <c r="I188" s="7">
        <f t="shared" si="48"/>
        <v>0.59</v>
      </c>
      <c r="J188" s="8">
        <f t="shared" si="49"/>
        <v>5.0000000000000001E-3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1</v>
      </c>
      <c r="G189" s="48"/>
      <c r="H189" s="89"/>
      <c r="I189" s="7"/>
      <c r="J189" s="6">
        <f t="shared" si="49"/>
        <v>0.17499999999999999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7.5428108108108113E-2</v>
      </c>
      <c r="F190" s="58">
        <f t="shared" si="51"/>
        <v>1</v>
      </c>
      <c r="G190" s="47">
        <v>185</v>
      </c>
      <c r="H190" s="5">
        <f>61-H179-H180-H181-H182-H183-H184-H185-H186-H187-H188-H191-H192-H193-H194-H195-H196-H197-H199-H200-H201</f>
        <v>13.9542</v>
      </c>
      <c r="I190" s="7">
        <f t="shared" ref="I190:I197" si="52">J190*G190</f>
        <v>13.9542</v>
      </c>
      <c r="J190" s="8">
        <f t="shared" si="49"/>
        <v>7.5428108108108113E-2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1</v>
      </c>
      <c r="G191" s="49">
        <v>40</v>
      </c>
      <c r="H191" s="5">
        <f t="shared" ref="H191:H197" si="53">G191*E191</f>
        <v>0.8</v>
      </c>
      <c r="I191" s="7">
        <f t="shared" si="52"/>
        <v>0.8</v>
      </c>
      <c r="J191" s="8">
        <f t="shared" si="49"/>
        <v>0.02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1</v>
      </c>
      <c r="G192" s="47">
        <v>27</v>
      </c>
      <c r="H192" s="5">
        <f t="shared" si="53"/>
        <v>0.35099999999999998</v>
      </c>
      <c r="I192" s="7">
        <f t="shared" si="52"/>
        <v>0.35099999999999998</v>
      </c>
      <c r="J192" s="8">
        <f t="shared" si="49"/>
        <v>1.2999999999999999E-2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1</v>
      </c>
      <c r="G193" s="47">
        <v>665</v>
      </c>
      <c r="H193" s="5">
        <f t="shared" si="53"/>
        <v>6.65</v>
      </c>
      <c r="I193" s="7">
        <f t="shared" si="52"/>
        <v>6.65</v>
      </c>
      <c r="J193" s="8">
        <f t="shared" si="49"/>
        <v>0.01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1</v>
      </c>
      <c r="G194" s="47">
        <v>50</v>
      </c>
      <c r="H194" s="5">
        <f t="shared" si="53"/>
        <v>2.9000000000000004</v>
      </c>
      <c r="I194" s="7">
        <f t="shared" si="52"/>
        <v>2.9000000000000004</v>
      </c>
      <c r="J194" s="8">
        <f t="shared" si="49"/>
        <v>5.8000000000000003E-2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1</v>
      </c>
      <c r="G195" s="47">
        <v>80</v>
      </c>
      <c r="H195" s="5">
        <f t="shared" si="53"/>
        <v>3.6799999999999997</v>
      </c>
      <c r="I195" s="7">
        <f t="shared" si="52"/>
        <v>3.6799999999999997</v>
      </c>
      <c r="J195" s="8">
        <f t="shared" si="49"/>
        <v>4.5999999999999999E-2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1</v>
      </c>
      <c r="G196" s="47">
        <v>50</v>
      </c>
      <c r="H196" s="5">
        <f t="shared" si="53"/>
        <v>1.2</v>
      </c>
      <c r="I196" s="7">
        <f t="shared" si="52"/>
        <v>1.2</v>
      </c>
      <c r="J196" s="8">
        <f t="shared" si="49"/>
        <v>2.4E-2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1</v>
      </c>
      <c r="G197" s="47">
        <v>267</v>
      </c>
      <c r="H197" s="5">
        <f t="shared" si="53"/>
        <v>5.3400000000000003E-2</v>
      </c>
      <c r="I197" s="7">
        <f t="shared" si="52"/>
        <v>5.3400000000000003E-2</v>
      </c>
      <c r="J197" s="8">
        <f t="shared" si="49"/>
        <v>2.0000000000000001E-4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1</v>
      </c>
      <c r="G198" s="47"/>
      <c r="H198" s="5"/>
      <c r="I198" s="7"/>
      <c r="J198" s="8">
        <f t="shared" si="49"/>
        <v>0.17199999999999999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1</v>
      </c>
      <c r="G199" s="47">
        <v>40</v>
      </c>
      <c r="H199" s="5">
        <f>G199*E199</f>
        <v>1.6</v>
      </c>
      <c r="I199" s="7">
        <f>J199*G199</f>
        <v>1.6</v>
      </c>
      <c r="J199" s="8">
        <f t="shared" si="49"/>
        <v>0.04</v>
      </c>
    </row>
    <row r="200" spans="1:51" ht="15.75" customHeight="1" x14ac:dyDescent="0.25">
      <c r="A200" s="181"/>
      <c r="B200" s="60">
        <f t="shared" si="50"/>
        <v>2</v>
      </c>
      <c r="C200" s="86" t="s">
        <v>22</v>
      </c>
      <c r="D200" s="39" t="s">
        <v>22</v>
      </c>
      <c r="E200" s="6">
        <v>0.05</v>
      </c>
      <c r="F200" s="58">
        <f t="shared" si="51"/>
        <v>1</v>
      </c>
      <c r="G200" s="48">
        <v>88</v>
      </c>
      <c r="H200" s="5">
        <f>G200*E200</f>
        <v>4.4000000000000004</v>
      </c>
      <c r="I200" s="7">
        <f>J200*G200</f>
        <v>4.4000000000000004</v>
      </c>
      <c r="J200" s="8">
        <f t="shared" si="49"/>
        <v>0.05</v>
      </c>
    </row>
    <row r="201" spans="1:51" ht="15.75" customHeight="1" x14ac:dyDescent="0.25">
      <c r="A201" s="191"/>
      <c r="B201" s="60">
        <f t="shared" si="50"/>
        <v>2</v>
      </c>
      <c r="C201" s="87" t="s">
        <v>88</v>
      </c>
      <c r="D201" s="36" t="s">
        <v>25</v>
      </c>
      <c r="E201" s="6">
        <v>0.1</v>
      </c>
      <c r="F201" s="58">
        <f t="shared" si="51"/>
        <v>1</v>
      </c>
      <c r="G201" s="47">
        <v>160</v>
      </c>
      <c r="H201" s="5">
        <f>G201*E201</f>
        <v>16</v>
      </c>
      <c r="I201" s="7">
        <f>J201*G201</f>
        <v>16</v>
      </c>
      <c r="J201" s="8">
        <f t="shared" si="49"/>
        <v>0.1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84"/>
      <c r="G202" s="84"/>
      <c r="H202" s="2">
        <f>SUM(H179:H201)</f>
        <v>61.000000000000007</v>
      </c>
      <c r="I202" s="2">
        <f>SUM(I179:I201)</f>
        <v>61.000000000000007</v>
      </c>
      <c r="J202" s="45">
        <f>SUM(J179:J201)</f>
        <v>1.0078281081081084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2</v>
      </c>
      <c r="G211" s="47">
        <v>38</v>
      </c>
      <c r="H211" s="5">
        <f>G211*E211</f>
        <v>1.748</v>
      </c>
      <c r="I211" s="7">
        <f t="shared" ref="I211:I221" si="54">J211*G211</f>
        <v>3.496</v>
      </c>
      <c r="J211" s="8">
        <f>F211*E211</f>
        <v>9.1999999999999998E-2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2</v>
      </c>
      <c r="G212" s="48">
        <v>125</v>
      </c>
      <c r="H212" s="5">
        <f>G212*E212</f>
        <v>2.5</v>
      </c>
      <c r="I212" s="7">
        <f t="shared" si="54"/>
        <v>5</v>
      </c>
      <c r="J212" s="8">
        <f t="shared" ref="J212:J232" si="55">F212*E212</f>
        <v>0.04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2</v>
      </c>
      <c r="G213" s="49">
        <v>118</v>
      </c>
      <c r="H213" s="5">
        <f>G213*E213</f>
        <v>0.35399999999999998</v>
      </c>
      <c r="I213" s="7">
        <f t="shared" si="54"/>
        <v>0.70799999999999996</v>
      </c>
      <c r="J213" s="8">
        <f t="shared" si="55"/>
        <v>6.0000000000000001E-3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2</v>
      </c>
      <c r="G214" s="49">
        <v>40</v>
      </c>
      <c r="H214" s="5">
        <f>G214*E214</f>
        <v>0.52</v>
      </c>
      <c r="I214" s="7">
        <f t="shared" si="54"/>
        <v>1.04</v>
      </c>
      <c r="J214" s="8">
        <f t="shared" si="55"/>
        <v>2.6000000000000002E-2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3.5390000000000066E-3</v>
      </c>
      <c r="F215" s="58">
        <f t="shared" si="57"/>
        <v>2</v>
      </c>
      <c r="G215" s="47">
        <v>400</v>
      </c>
      <c r="H215" s="5">
        <f>61-H211-H212-H213-H214-H216-H217-H218-H219-H220-H221-H222-H223-H224-H225-H226-H227-H228-H229-H230-H231-H232</f>
        <v>1.4156000000000026</v>
      </c>
      <c r="I215" s="7">
        <f t="shared" si="54"/>
        <v>2.8312000000000053</v>
      </c>
      <c r="J215" s="8">
        <f t="shared" si="55"/>
        <v>7.0780000000000131E-3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2</v>
      </c>
      <c r="G216" s="47">
        <v>45</v>
      </c>
      <c r="H216" s="5">
        <f t="shared" ref="H216:H221" si="58">G216*E216</f>
        <v>4.8149999999999995</v>
      </c>
      <c r="I216" s="7">
        <f t="shared" si="54"/>
        <v>9.629999999999999</v>
      </c>
      <c r="J216" s="8">
        <f t="shared" si="55"/>
        <v>0.214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2</v>
      </c>
      <c r="G217" s="47">
        <v>50</v>
      </c>
      <c r="H217" s="5">
        <f t="shared" si="58"/>
        <v>0.3</v>
      </c>
      <c r="I217" s="7">
        <f t="shared" si="54"/>
        <v>0.6</v>
      </c>
      <c r="J217" s="8">
        <f t="shared" si="55"/>
        <v>1.2E-2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2</v>
      </c>
      <c r="G218" s="47">
        <v>40</v>
      </c>
      <c r="H218" s="5">
        <f t="shared" si="58"/>
        <v>0.52</v>
      </c>
      <c r="I218" s="7">
        <f t="shared" si="54"/>
        <v>1.04</v>
      </c>
      <c r="J218" s="8">
        <f t="shared" si="55"/>
        <v>2.6000000000000002E-2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2</v>
      </c>
      <c r="G219" s="47">
        <v>27</v>
      </c>
      <c r="H219" s="5">
        <f t="shared" si="58"/>
        <v>0.32400000000000001</v>
      </c>
      <c r="I219" s="7">
        <f t="shared" si="54"/>
        <v>0.64800000000000002</v>
      </c>
      <c r="J219" s="8">
        <f t="shared" si="55"/>
        <v>2.4E-2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2</v>
      </c>
      <c r="G220" s="47">
        <v>118</v>
      </c>
      <c r="H220" s="5">
        <f t="shared" si="58"/>
        <v>0.35399999999999998</v>
      </c>
      <c r="I220" s="7">
        <f t="shared" si="54"/>
        <v>0.70799999999999996</v>
      </c>
      <c r="J220" s="8">
        <f t="shared" si="55"/>
        <v>6.0000000000000001E-3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2</v>
      </c>
      <c r="G221" s="47">
        <v>170</v>
      </c>
      <c r="H221" s="5">
        <f t="shared" si="58"/>
        <v>1.02</v>
      </c>
      <c r="I221" s="7">
        <f t="shared" si="54"/>
        <v>2.04</v>
      </c>
      <c r="J221" s="8">
        <f t="shared" si="55"/>
        <v>1.2E-2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2</v>
      </c>
      <c r="G222" s="47"/>
      <c r="H222" s="5"/>
      <c r="I222" s="7"/>
      <c r="J222" s="8">
        <f t="shared" si="55"/>
        <v>0.376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2</v>
      </c>
      <c r="G223" s="47">
        <v>400</v>
      </c>
      <c r="H223" s="5">
        <f t="shared" ref="H223:H230" si="59">G223*E223</f>
        <v>35.6</v>
      </c>
      <c r="I223" s="7">
        <f t="shared" ref="I223:I230" si="60">J223*G223</f>
        <v>71.2</v>
      </c>
      <c r="J223" s="8">
        <f t="shared" si="55"/>
        <v>0.17799999999999999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2</v>
      </c>
      <c r="G224" s="47">
        <v>40</v>
      </c>
      <c r="H224" s="5">
        <f t="shared" si="59"/>
        <v>0.12</v>
      </c>
      <c r="I224" s="7">
        <f t="shared" si="60"/>
        <v>0.24</v>
      </c>
      <c r="J224" s="8">
        <f t="shared" si="55"/>
        <v>6.0000000000000001E-3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2</v>
      </c>
      <c r="G225" s="47">
        <v>27</v>
      </c>
      <c r="H225" s="5">
        <f t="shared" si="59"/>
        <v>8.1000000000000003E-2</v>
      </c>
      <c r="I225" s="7">
        <f t="shared" si="60"/>
        <v>0.16200000000000001</v>
      </c>
      <c r="J225" s="8">
        <f t="shared" si="55"/>
        <v>6.0000000000000001E-3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2</v>
      </c>
      <c r="G226" s="47">
        <v>50</v>
      </c>
      <c r="H226" s="5">
        <f t="shared" si="59"/>
        <v>2.5499999999999998</v>
      </c>
      <c r="I226" s="7">
        <f t="shared" si="60"/>
        <v>5.0999999999999996</v>
      </c>
      <c r="J226" s="8">
        <f t="shared" si="55"/>
        <v>0.10199999999999999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2</v>
      </c>
      <c r="G227" s="47">
        <v>665</v>
      </c>
      <c r="H227" s="5">
        <f t="shared" si="59"/>
        <v>3.3250000000000002</v>
      </c>
      <c r="I227" s="7">
        <f t="shared" si="60"/>
        <v>6.65</v>
      </c>
      <c r="J227" s="8">
        <f t="shared" si="55"/>
        <v>0.01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2</v>
      </c>
      <c r="G228" s="47">
        <v>140</v>
      </c>
      <c r="H228" s="5">
        <f t="shared" si="59"/>
        <v>2.8000000000000003</v>
      </c>
      <c r="I228" s="7">
        <f t="shared" si="60"/>
        <v>5.6000000000000005</v>
      </c>
      <c r="J228" s="8">
        <f t="shared" si="55"/>
        <v>0.04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2</v>
      </c>
      <c r="G229" s="47">
        <v>50</v>
      </c>
      <c r="H229" s="5">
        <f t="shared" si="59"/>
        <v>1</v>
      </c>
      <c r="I229" s="7">
        <f t="shared" si="60"/>
        <v>2</v>
      </c>
      <c r="J229" s="8">
        <f t="shared" si="55"/>
        <v>0.04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2</v>
      </c>
      <c r="G230" s="47">
        <v>267</v>
      </c>
      <c r="H230" s="5">
        <f t="shared" si="59"/>
        <v>5.3400000000000003E-2</v>
      </c>
      <c r="I230" s="7">
        <f t="shared" si="60"/>
        <v>0.10680000000000001</v>
      </c>
      <c r="J230" s="8">
        <f t="shared" si="55"/>
        <v>4.0000000000000002E-4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2</v>
      </c>
      <c r="G231" s="47"/>
      <c r="H231" s="5"/>
      <c r="I231" s="7"/>
      <c r="J231" s="8">
        <f t="shared" si="55"/>
        <v>0.4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2</v>
      </c>
      <c r="G232" s="47">
        <v>40</v>
      </c>
      <c r="H232" s="5">
        <f>G232*E232</f>
        <v>1.6</v>
      </c>
      <c r="I232" s="7">
        <f>J232*G232</f>
        <v>3.2</v>
      </c>
      <c r="J232" s="8">
        <f t="shared" si="55"/>
        <v>0.08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84"/>
      <c r="G233" s="84"/>
      <c r="H233" s="2">
        <f>SUM(H211:H232)</f>
        <v>61.000000000000007</v>
      </c>
      <c r="I233" s="2">
        <f>SUM(I211:I232)</f>
        <v>122.00000000000001</v>
      </c>
      <c r="J233" s="45">
        <f>SUM(J211:J232)</f>
        <v>1.7034780000000005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0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0</v>
      </c>
      <c r="J234" s="8">
        <f>F234*E234</f>
        <v>0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0</v>
      </c>
      <c r="G235" s="47">
        <v>140</v>
      </c>
      <c r="H235" s="5">
        <f t="shared" si="61"/>
        <v>1.4000000000000001</v>
      </c>
      <c r="I235" s="7">
        <f t="shared" si="62"/>
        <v>0</v>
      </c>
      <c r="J235" s="8">
        <f t="shared" ref="J235:J258" si="63">F235*E235</f>
        <v>0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0</v>
      </c>
      <c r="G236" s="48">
        <v>350</v>
      </c>
      <c r="H236" s="5">
        <f t="shared" si="61"/>
        <v>3.5</v>
      </c>
      <c r="I236" s="7">
        <f t="shared" si="62"/>
        <v>0</v>
      </c>
      <c r="J236" s="8">
        <f t="shared" si="63"/>
        <v>0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0</v>
      </c>
      <c r="G237" s="49">
        <v>118</v>
      </c>
      <c r="H237" s="5">
        <f t="shared" si="61"/>
        <v>0.47200000000000003</v>
      </c>
      <c r="I237" s="7">
        <f t="shared" si="62"/>
        <v>0</v>
      </c>
      <c r="J237" s="8">
        <f t="shared" si="63"/>
        <v>0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0</v>
      </c>
      <c r="G238" s="47">
        <v>30</v>
      </c>
      <c r="H238" s="5">
        <f t="shared" si="61"/>
        <v>0.75</v>
      </c>
      <c r="I238" s="7">
        <f t="shared" si="62"/>
        <v>0</v>
      </c>
      <c r="J238" s="8">
        <f t="shared" si="63"/>
        <v>0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0</v>
      </c>
      <c r="G239" s="48">
        <v>38</v>
      </c>
      <c r="H239" s="5">
        <f t="shared" si="61"/>
        <v>1.9000000000000001</v>
      </c>
      <c r="I239" s="7">
        <f t="shared" si="62"/>
        <v>0</v>
      </c>
      <c r="J239" s="8">
        <f t="shared" si="63"/>
        <v>0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0</v>
      </c>
      <c r="G240" s="49">
        <v>45</v>
      </c>
      <c r="H240" s="5">
        <f t="shared" si="61"/>
        <v>1.2150000000000001</v>
      </c>
      <c r="I240" s="7">
        <f t="shared" si="62"/>
        <v>0</v>
      </c>
      <c r="J240" s="8">
        <f t="shared" si="63"/>
        <v>0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0</v>
      </c>
      <c r="G241" s="50">
        <v>40</v>
      </c>
      <c r="H241" s="5">
        <f t="shared" si="61"/>
        <v>0.52</v>
      </c>
      <c r="I241" s="7">
        <f t="shared" si="62"/>
        <v>0</v>
      </c>
      <c r="J241" s="8">
        <f t="shared" si="63"/>
        <v>0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0</v>
      </c>
      <c r="G242" s="47">
        <v>27</v>
      </c>
      <c r="H242" s="5">
        <f t="shared" si="61"/>
        <v>0.32400000000000001</v>
      </c>
      <c r="I242" s="7">
        <f t="shared" si="62"/>
        <v>0</v>
      </c>
      <c r="J242" s="8">
        <f t="shared" si="63"/>
        <v>0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0</v>
      </c>
      <c r="G243" s="47">
        <v>170</v>
      </c>
      <c r="H243" s="5">
        <f t="shared" si="61"/>
        <v>1.2749999999999999</v>
      </c>
      <c r="I243" s="7">
        <f t="shared" si="62"/>
        <v>0</v>
      </c>
      <c r="J243" s="8">
        <f t="shared" si="63"/>
        <v>0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0</v>
      </c>
      <c r="G244" s="47">
        <v>665</v>
      </c>
      <c r="H244" s="5">
        <f t="shared" si="61"/>
        <v>3.3250000000000002</v>
      </c>
      <c r="I244" s="7">
        <f t="shared" si="62"/>
        <v>0</v>
      </c>
      <c r="J244" s="8">
        <f t="shared" si="63"/>
        <v>0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0</v>
      </c>
      <c r="G245" s="47">
        <v>50</v>
      </c>
      <c r="H245" s="5">
        <f t="shared" si="61"/>
        <v>0.125</v>
      </c>
      <c r="I245" s="7">
        <f t="shared" si="62"/>
        <v>0</v>
      </c>
      <c r="J245" s="8">
        <f t="shared" si="63"/>
        <v>0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0</v>
      </c>
      <c r="G246" s="47">
        <v>267</v>
      </c>
      <c r="H246" s="5">
        <f t="shared" si="61"/>
        <v>0.10680000000000001</v>
      </c>
      <c r="I246" s="7">
        <f t="shared" si="62"/>
        <v>0</v>
      </c>
      <c r="J246" s="8">
        <f t="shared" si="63"/>
        <v>0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0</v>
      </c>
      <c r="G247" s="47"/>
      <c r="H247" s="5"/>
      <c r="I247" s="7"/>
      <c r="J247" s="8">
        <f>F247*E247</f>
        <v>0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2.8075499999999989E-2</v>
      </c>
      <c r="F248" s="58">
        <f t="shared" si="65"/>
        <v>0</v>
      </c>
      <c r="G248" s="48">
        <v>400</v>
      </c>
      <c r="H248" s="5">
        <f>61-H234-H235-H236-H237-H238-H239-H240-H241-H242-H243-H244-H245-H246-H247-H249-H250-H251-H252-H253-H254-H255-H256-H257-H258</f>
        <v>11.230199999999996</v>
      </c>
      <c r="I248" s="7">
        <f t="shared" ref="I248:I258" si="66">J248*G248</f>
        <v>0</v>
      </c>
      <c r="J248" s="6">
        <f t="shared" si="63"/>
        <v>0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0</v>
      </c>
      <c r="G249" s="48">
        <v>40</v>
      </c>
      <c r="H249" s="5">
        <f t="shared" ref="H249:H258" si="67">G249*E249</f>
        <v>0.36000000000000004</v>
      </c>
      <c r="I249" s="7">
        <f t="shared" si="66"/>
        <v>0</v>
      </c>
      <c r="J249" s="6">
        <f t="shared" si="63"/>
        <v>0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0</v>
      </c>
      <c r="G250" s="48">
        <v>80</v>
      </c>
      <c r="H250" s="5">
        <f t="shared" si="67"/>
        <v>0.96</v>
      </c>
      <c r="I250" s="7">
        <f t="shared" si="66"/>
        <v>0</v>
      </c>
      <c r="J250" s="6">
        <f t="shared" si="63"/>
        <v>0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0</v>
      </c>
      <c r="G251" s="48">
        <v>175</v>
      </c>
      <c r="H251" s="5">
        <f t="shared" si="67"/>
        <v>0.875</v>
      </c>
      <c r="I251" s="7">
        <f t="shared" si="66"/>
        <v>0</v>
      </c>
      <c r="J251" s="6">
        <f t="shared" si="63"/>
        <v>0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0</v>
      </c>
      <c r="G252" s="48">
        <v>118</v>
      </c>
      <c r="H252" s="5">
        <f t="shared" si="67"/>
        <v>0.35399999999999998</v>
      </c>
      <c r="I252" s="7">
        <f t="shared" si="66"/>
        <v>0</v>
      </c>
      <c r="J252" s="6">
        <f t="shared" si="63"/>
        <v>0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0</v>
      </c>
      <c r="G253" s="47">
        <v>45</v>
      </c>
      <c r="H253" s="5">
        <f t="shared" si="67"/>
        <v>7.6950000000000003</v>
      </c>
      <c r="I253" s="7">
        <f t="shared" si="66"/>
        <v>0</v>
      </c>
      <c r="J253" s="8">
        <f t="shared" si="63"/>
        <v>0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0</v>
      </c>
      <c r="G254" s="47">
        <v>665</v>
      </c>
      <c r="H254" s="5">
        <f t="shared" si="67"/>
        <v>3.3250000000000002</v>
      </c>
      <c r="I254" s="7">
        <f t="shared" si="66"/>
        <v>0</v>
      </c>
      <c r="J254" s="8">
        <f t="shared" si="63"/>
        <v>0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0</v>
      </c>
      <c r="G255" s="47">
        <v>80</v>
      </c>
      <c r="H255" s="5">
        <f t="shared" si="67"/>
        <v>1.92</v>
      </c>
      <c r="I255" s="7">
        <f t="shared" si="66"/>
        <v>0</v>
      </c>
      <c r="J255" s="8">
        <f t="shared" si="63"/>
        <v>0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87" t="s">
        <v>65</v>
      </c>
      <c r="D256" s="38" t="s">
        <v>65</v>
      </c>
      <c r="E256" s="44">
        <v>0.2</v>
      </c>
      <c r="F256" s="58">
        <f t="shared" si="65"/>
        <v>0</v>
      </c>
      <c r="G256" s="47">
        <v>60</v>
      </c>
      <c r="H256" s="89">
        <f t="shared" si="67"/>
        <v>12</v>
      </c>
      <c r="I256" s="7">
        <f t="shared" si="66"/>
        <v>0</v>
      </c>
      <c r="J256" s="8">
        <f t="shared" si="63"/>
        <v>0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0</v>
      </c>
      <c r="G257" s="47">
        <v>40</v>
      </c>
      <c r="H257" s="5">
        <f t="shared" si="67"/>
        <v>1.6</v>
      </c>
      <c r="I257" s="7">
        <f t="shared" si="66"/>
        <v>0</v>
      </c>
      <c r="J257" s="8">
        <f t="shared" si="63"/>
        <v>0</v>
      </c>
    </row>
    <row r="258" spans="1:51" ht="15.75" customHeight="1" x14ac:dyDescent="0.25">
      <c r="A258" s="191"/>
      <c r="B258" s="60">
        <f t="shared" si="64"/>
        <v>2</v>
      </c>
      <c r="C258" s="86" t="s">
        <v>22</v>
      </c>
      <c r="D258" s="39" t="s">
        <v>22</v>
      </c>
      <c r="E258" s="6">
        <v>0.05</v>
      </c>
      <c r="F258" s="58">
        <f t="shared" si="65"/>
        <v>0</v>
      </c>
      <c r="G258" s="48">
        <v>88</v>
      </c>
      <c r="H258" s="5">
        <f t="shared" si="67"/>
        <v>4.4000000000000004</v>
      </c>
      <c r="I258" s="7">
        <f t="shared" si="66"/>
        <v>0</v>
      </c>
      <c r="J258" s="8">
        <f t="shared" si="63"/>
        <v>0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84"/>
      <c r="G259" s="84"/>
      <c r="H259" s="2">
        <f>SUM(H234:H258)</f>
        <v>61</v>
      </c>
      <c r="I259" s="2">
        <f>SUM(I234:I258)</f>
        <v>0</v>
      </c>
      <c r="J259" s="45">
        <f>SUM(J234:J258)</f>
        <v>0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2</v>
      </c>
      <c r="G263" s="47">
        <v>38</v>
      </c>
      <c r="H263" s="89">
        <f t="shared" ref="H263:H268" si="68">G263*E263</f>
        <v>0.98799999999999999</v>
      </c>
      <c r="I263" s="7">
        <f t="shared" ref="I263:I272" si="69">J263*G263</f>
        <v>1.976</v>
      </c>
      <c r="J263" s="8">
        <f t="shared" ref="J263:J280" si="70">F263*E263</f>
        <v>5.1999999999999998E-2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2</v>
      </c>
      <c r="G264" s="47">
        <v>118</v>
      </c>
      <c r="H264" s="89">
        <f t="shared" si="68"/>
        <v>0.70799999999999996</v>
      </c>
      <c r="I264" s="7">
        <f t="shared" si="69"/>
        <v>1.4159999999999999</v>
      </c>
      <c r="J264" s="8">
        <f t="shared" si="70"/>
        <v>1.2E-2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2</v>
      </c>
      <c r="G265" s="47">
        <v>45</v>
      </c>
      <c r="H265" s="89">
        <f t="shared" si="68"/>
        <v>1.5750000000000002</v>
      </c>
      <c r="I265" s="7">
        <f t="shared" si="69"/>
        <v>3.1500000000000004</v>
      </c>
      <c r="J265" s="8">
        <f t="shared" si="70"/>
        <v>7.0000000000000007E-2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2</v>
      </c>
      <c r="G266" s="47">
        <v>47</v>
      </c>
      <c r="H266" s="89">
        <f t="shared" si="68"/>
        <v>1.175</v>
      </c>
      <c r="I266" s="7">
        <f t="shared" si="69"/>
        <v>2.35</v>
      </c>
      <c r="J266" s="8">
        <f t="shared" si="70"/>
        <v>0.05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2</v>
      </c>
      <c r="G267" s="47">
        <v>40</v>
      </c>
      <c r="H267" s="89">
        <f t="shared" si="68"/>
        <v>0.76</v>
      </c>
      <c r="I267" s="7">
        <f t="shared" si="69"/>
        <v>1.52</v>
      </c>
      <c r="J267" s="8">
        <f t="shared" si="70"/>
        <v>3.7999999999999999E-2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2</v>
      </c>
      <c r="G268" s="47">
        <v>27</v>
      </c>
      <c r="H268" s="89">
        <f t="shared" si="68"/>
        <v>0.48599999999999999</v>
      </c>
      <c r="I268" s="7">
        <f t="shared" si="69"/>
        <v>0.97199999999999998</v>
      </c>
      <c r="J268" s="8">
        <f t="shared" si="70"/>
        <v>3.5999999999999997E-2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7.7373999999999998E-2</v>
      </c>
      <c r="F269" s="58">
        <f t="shared" si="72"/>
        <v>2</v>
      </c>
      <c r="G269" s="49">
        <v>400</v>
      </c>
      <c r="H269" s="5">
        <f>61-H263-H264-H265-H266-H267-H268-H270-H271-H272-H273-H274-H275-H276-H277-H278-H279-H280</f>
        <v>30.949599999999997</v>
      </c>
      <c r="I269" s="7">
        <f t="shared" si="69"/>
        <v>61.8992</v>
      </c>
      <c r="J269" s="8">
        <f t="shared" si="70"/>
        <v>0.154748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2</v>
      </c>
      <c r="G270" s="49">
        <v>100</v>
      </c>
      <c r="H270" s="5">
        <f>G270*E270</f>
        <v>3</v>
      </c>
      <c r="I270" s="7">
        <f t="shared" si="69"/>
        <v>6</v>
      </c>
      <c r="J270" s="8">
        <f t="shared" si="70"/>
        <v>0.06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2</v>
      </c>
      <c r="G271" s="49">
        <v>170</v>
      </c>
      <c r="H271" s="5">
        <f>G271*E271</f>
        <v>2.04</v>
      </c>
      <c r="I271" s="7">
        <f t="shared" si="69"/>
        <v>4.08</v>
      </c>
      <c r="J271" s="8">
        <f t="shared" si="70"/>
        <v>2.4E-2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2</v>
      </c>
      <c r="G272" s="47">
        <v>230</v>
      </c>
      <c r="H272" s="5">
        <f>G272*E272</f>
        <v>0.46</v>
      </c>
      <c r="I272" s="7">
        <f t="shared" si="69"/>
        <v>0.92</v>
      </c>
      <c r="J272" s="8">
        <f t="shared" si="70"/>
        <v>4.0000000000000001E-3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2</v>
      </c>
      <c r="G273" s="47"/>
      <c r="H273" s="5"/>
      <c r="I273" s="7"/>
      <c r="J273" s="8">
        <f t="shared" si="70"/>
        <v>0.4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2</v>
      </c>
      <c r="G274" s="47">
        <v>45</v>
      </c>
      <c r="H274" s="5">
        <f>G274*E274</f>
        <v>9</v>
      </c>
      <c r="I274" s="7">
        <f>J274*G274</f>
        <v>18</v>
      </c>
      <c r="J274" s="8">
        <f t="shared" si="70"/>
        <v>0.4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2</v>
      </c>
      <c r="G275" s="47">
        <v>665</v>
      </c>
      <c r="H275" s="5">
        <f>G275*E275</f>
        <v>3.3250000000000002</v>
      </c>
      <c r="I275" s="7">
        <f>J275*G275</f>
        <v>6.65</v>
      </c>
      <c r="J275" s="8">
        <f t="shared" si="70"/>
        <v>0.01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2</v>
      </c>
      <c r="G276" s="49">
        <v>80</v>
      </c>
      <c r="H276" s="5">
        <f>G276*E276</f>
        <v>3.6799999999999997</v>
      </c>
      <c r="I276" s="7">
        <f>J276*G276</f>
        <v>7.3599999999999994</v>
      </c>
      <c r="J276" s="8">
        <f t="shared" si="70"/>
        <v>9.1999999999999998E-2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2</v>
      </c>
      <c r="G277" s="47">
        <v>50</v>
      </c>
      <c r="H277" s="5">
        <f>G277*E277</f>
        <v>1.2</v>
      </c>
      <c r="I277" s="7">
        <f>J277*G277</f>
        <v>2.4</v>
      </c>
      <c r="J277" s="8">
        <f t="shared" si="70"/>
        <v>4.8000000000000001E-2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2</v>
      </c>
      <c r="G278" s="47">
        <v>267</v>
      </c>
      <c r="H278" s="5">
        <f>G278*E278</f>
        <v>5.3400000000000003E-2</v>
      </c>
      <c r="I278" s="7">
        <f>J278*G278</f>
        <v>0.10680000000000001</v>
      </c>
      <c r="J278" s="8">
        <f t="shared" si="70"/>
        <v>4.0000000000000002E-4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2</v>
      </c>
      <c r="G279" s="47"/>
      <c r="H279" s="5"/>
      <c r="I279" s="7"/>
      <c r="J279" s="8">
        <f t="shared" si="70"/>
        <v>0.34399999999999997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2</v>
      </c>
      <c r="G280" s="47">
        <v>40</v>
      </c>
      <c r="H280" s="5">
        <f>G280*E280</f>
        <v>1.6</v>
      </c>
      <c r="I280" s="7">
        <f>J280*G280</f>
        <v>3.2</v>
      </c>
      <c r="J280" s="8">
        <f t="shared" si="70"/>
        <v>0.08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84"/>
      <c r="G281" s="84"/>
      <c r="H281" s="2">
        <f>SUM(H263:H280)</f>
        <v>61.000000000000007</v>
      </c>
      <c r="I281" s="2">
        <f>SUM(I263:I280)</f>
        <v>122.00000000000001</v>
      </c>
      <c r="J281" s="45">
        <f>SUM(J263:J280)</f>
        <v>1.8751480000000003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0</v>
      </c>
      <c r="G282" s="49">
        <v>30</v>
      </c>
      <c r="H282" s="5">
        <f t="shared" ref="H282:H291" si="73">G282*E282</f>
        <v>1.7999999999999998</v>
      </c>
      <c r="I282" s="7">
        <f t="shared" ref="I282:I291" si="74">J282*G282</f>
        <v>0</v>
      </c>
      <c r="J282" s="8">
        <f>F282*E282</f>
        <v>0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0</v>
      </c>
      <c r="G283" s="49">
        <v>40</v>
      </c>
      <c r="H283" s="5">
        <f t="shared" si="73"/>
        <v>0.32</v>
      </c>
      <c r="I283" s="7">
        <f t="shared" si="74"/>
        <v>0</v>
      </c>
      <c r="J283" s="8">
        <f t="shared" ref="J283:J304" si="75">F283*E283</f>
        <v>0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0</v>
      </c>
      <c r="G284" s="49">
        <v>267</v>
      </c>
      <c r="H284" s="5">
        <f t="shared" si="73"/>
        <v>5.3400000000000003E-2</v>
      </c>
      <c r="I284" s="7">
        <f t="shared" si="74"/>
        <v>0</v>
      </c>
      <c r="J284" s="8">
        <f t="shared" si="75"/>
        <v>0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0</v>
      </c>
      <c r="G285" s="49">
        <v>50</v>
      </c>
      <c r="H285" s="5">
        <f t="shared" si="73"/>
        <v>0.15</v>
      </c>
      <c r="I285" s="7">
        <f t="shared" si="74"/>
        <v>0</v>
      </c>
      <c r="J285" s="8">
        <f t="shared" si="75"/>
        <v>0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0</v>
      </c>
      <c r="G286" s="47">
        <v>118</v>
      </c>
      <c r="H286" s="5">
        <f t="shared" si="73"/>
        <v>0.35399999999999998</v>
      </c>
      <c r="I286" s="7">
        <f t="shared" si="74"/>
        <v>0</v>
      </c>
      <c r="J286" s="8">
        <f t="shared" si="75"/>
        <v>0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0</v>
      </c>
      <c r="G287" s="47">
        <v>45</v>
      </c>
      <c r="H287" s="5">
        <f t="shared" si="73"/>
        <v>4.5</v>
      </c>
      <c r="I287" s="7">
        <f t="shared" si="74"/>
        <v>0</v>
      </c>
      <c r="J287" s="8">
        <f t="shared" si="75"/>
        <v>0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0</v>
      </c>
      <c r="G288" s="47">
        <v>40</v>
      </c>
      <c r="H288" s="5">
        <f t="shared" si="73"/>
        <v>0.8</v>
      </c>
      <c r="I288" s="7">
        <f t="shared" si="74"/>
        <v>0</v>
      </c>
      <c r="J288" s="8">
        <f t="shared" si="75"/>
        <v>0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0</v>
      </c>
      <c r="G289" s="47">
        <v>40</v>
      </c>
      <c r="H289" s="5">
        <f t="shared" si="73"/>
        <v>0.52</v>
      </c>
      <c r="I289" s="7">
        <f t="shared" si="74"/>
        <v>0</v>
      </c>
      <c r="J289" s="8">
        <f t="shared" si="75"/>
        <v>0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0</v>
      </c>
      <c r="G290" s="47">
        <v>27</v>
      </c>
      <c r="H290" s="5">
        <f t="shared" si="73"/>
        <v>0.32400000000000001</v>
      </c>
      <c r="I290" s="7">
        <f t="shared" si="74"/>
        <v>0</v>
      </c>
      <c r="J290" s="8">
        <f t="shared" si="75"/>
        <v>0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0</v>
      </c>
      <c r="G291" s="47">
        <v>118</v>
      </c>
      <c r="H291" s="5">
        <f t="shared" si="73"/>
        <v>0.59</v>
      </c>
      <c r="I291" s="7">
        <f t="shared" si="74"/>
        <v>0</v>
      </c>
      <c r="J291" s="8">
        <f t="shared" si="75"/>
        <v>0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0</v>
      </c>
      <c r="G292" s="48"/>
      <c r="H292" s="89"/>
      <c r="I292" s="7"/>
      <c r="J292" s="6">
        <f t="shared" si="75"/>
        <v>0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9.8779459459459457E-2</v>
      </c>
      <c r="F293" s="58">
        <f t="shared" si="77"/>
        <v>0</v>
      </c>
      <c r="G293" s="47">
        <v>185</v>
      </c>
      <c r="H293" s="5">
        <f>61-H282-H283-H284-H285-H286-H287-H288-H289-H290-H291-H294-H295-H296-H297-H298-H299-H300-H302-H303-H304</f>
        <v>18.2742</v>
      </c>
      <c r="I293" s="7">
        <f t="shared" ref="I293:I300" si="78">J293*G293</f>
        <v>0</v>
      </c>
      <c r="J293" s="8">
        <f t="shared" si="75"/>
        <v>0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0</v>
      </c>
      <c r="G294" s="49">
        <v>40</v>
      </c>
      <c r="H294" s="5">
        <f t="shared" ref="H294:H300" si="79">G294*E294</f>
        <v>0.8</v>
      </c>
      <c r="I294" s="7">
        <f t="shared" si="78"/>
        <v>0</v>
      </c>
      <c r="J294" s="8">
        <f t="shared" si="75"/>
        <v>0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0</v>
      </c>
      <c r="G295" s="47">
        <v>27</v>
      </c>
      <c r="H295" s="5">
        <f t="shared" si="79"/>
        <v>0.35099999999999998</v>
      </c>
      <c r="I295" s="7">
        <f t="shared" si="78"/>
        <v>0</v>
      </c>
      <c r="J295" s="8">
        <f t="shared" si="75"/>
        <v>0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0</v>
      </c>
      <c r="G296" s="47">
        <v>665</v>
      </c>
      <c r="H296" s="5">
        <f t="shared" si="79"/>
        <v>6.65</v>
      </c>
      <c r="I296" s="7">
        <f t="shared" si="78"/>
        <v>0</v>
      </c>
      <c r="J296" s="8">
        <f t="shared" si="75"/>
        <v>0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0</v>
      </c>
      <c r="G297" s="47">
        <v>50</v>
      </c>
      <c r="H297" s="5">
        <f t="shared" si="79"/>
        <v>2.9000000000000004</v>
      </c>
      <c r="I297" s="7">
        <f t="shared" si="78"/>
        <v>0</v>
      </c>
      <c r="J297" s="8">
        <f>F297*E297</f>
        <v>0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0</v>
      </c>
      <c r="G298" s="53">
        <v>160</v>
      </c>
      <c r="H298" s="43">
        <f t="shared" si="79"/>
        <v>7.3599999999999994</v>
      </c>
      <c r="I298" s="43">
        <f t="shared" si="78"/>
        <v>0</v>
      </c>
      <c r="J298" s="6">
        <f>F298*E298</f>
        <v>0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0</v>
      </c>
      <c r="G299" s="47">
        <v>50</v>
      </c>
      <c r="H299" s="5">
        <f t="shared" si="79"/>
        <v>1.2</v>
      </c>
      <c r="I299" s="7">
        <f t="shared" si="78"/>
        <v>0</v>
      </c>
      <c r="J299" s="8">
        <f t="shared" si="75"/>
        <v>0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0</v>
      </c>
      <c r="G300" s="47">
        <v>267</v>
      </c>
      <c r="H300" s="5">
        <f t="shared" si="79"/>
        <v>5.3400000000000003E-2</v>
      </c>
      <c r="I300" s="7">
        <f t="shared" si="78"/>
        <v>0</v>
      </c>
      <c r="J300" s="8">
        <f t="shared" si="75"/>
        <v>0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0</v>
      </c>
      <c r="G301" s="47"/>
      <c r="H301" s="5"/>
      <c r="I301" s="7"/>
      <c r="J301" s="8">
        <f t="shared" si="75"/>
        <v>0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0</v>
      </c>
      <c r="G302" s="47">
        <v>40</v>
      </c>
      <c r="H302" s="5">
        <f>G302*E302</f>
        <v>1.6</v>
      </c>
      <c r="I302" s="7">
        <f>J302*G302</f>
        <v>0</v>
      </c>
      <c r="J302" s="8">
        <f t="shared" si="75"/>
        <v>0</v>
      </c>
    </row>
    <row r="303" spans="1:51" ht="15.75" customHeight="1" x14ac:dyDescent="0.25">
      <c r="A303" s="181"/>
      <c r="B303" s="60">
        <f t="shared" si="76"/>
        <v>2</v>
      </c>
      <c r="C303" s="86" t="s">
        <v>22</v>
      </c>
      <c r="D303" s="39" t="s">
        <v>22</v>
      </c>
      <c r="E303" s="6">
        <v>0.05</v>
      </c>
      <c r="F303" s="58">
        <f t="shared" si="77"/>
        <v>0</v>
      </c>
      <c r="G303" s="48">
        <v>88</v>
      </c>
      <c r="H303" s="5">
        <f>G303*E303</f>
        <v>4.4000000000000004</v>
      </c>
      <c r="I303" s="7">
        <f>J303*G303</f>
        <v>0</v>
      </c>
      <c r="J303" s="8">
        <f t="shared" si="75"/>
        <v>0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90" t="s">
        <v>14</v>
      </c>
      <c r="D304" s="36" t="s">
        <v>14</v>
      </c>
      <c r="E304" s="8">
        <v>0.1</v>
      </c>
      <c r="F304" s="58">
        <f t="shared" si="77"/>
        <v>0</v>
      </c>
      <c r="G304" s="48">
        <v>80</v>
      </c>
      <c r="H304" s="5">
        <f>G304*E304</f>
        <v>8</v>
      </c>
      <c r="I304" s="7">
        <f>J304*G304</f>
        <v>0</v>
      </c>
      <c r="J304" s="8">
        <f t="shared" si="75"/>
        <v>0</v>
      </c>
    </row>
    <row r="305" spans="1:14" ht="15.75" customHeight="1" x14ac:dyDescent="0.25">
      <c r="A305" s="174" t="s">
        <v>41</v>
      </c>
      <c r="B305" s="174"/>
      <c r="C305" s="174"/>
      <c r="D305" s="174"/>
      <c r="E305" s="84"/>
      <c r="F305" s="84"/>
      <c r="G305" s="84"/>
      <c r="H305" s="2">
        <f>SUM(H282:H304)</f>
        <v>61.000000000000007</v>
      </c>
      <c r="I305" s="2">
        <f>SUM(I282:I304)</f>
        <v>0</v>
      </c>
      <c r="J305" s="45">
        <f>SUM(J282:J304)</f>
        <v>0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1220</v>
      </c>
      <c r="J306" s="54">
        <f>J28+J50+J73+J91+J128+J152+J178+J202+J233+J259+J281+J305</f>
        <v>18.579650378378382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90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A55:A72"/>
    <mergeCell ref="C55:C60"/>
    <mergeCell ref="C61:C65"/>
    <mergeCell ref="C66:C67"/>
    <mergeCell ref="C68:C71"/>
    <mergeCell ref="N43:P43"/>
    <mergeCell ref="C44:C47"/>
    <mergeCell ref="N44:P44"/>
    <mergeCell ref="A50:D50"/>
    <mergeCell ref="A54:B54"/>
    <mergeCell ref="A29:A49"/>
    <mergeCell ref="C29:C30"/>
    <mergeCell ref="C31:C36"/>
    <mergeCell ref="C37:C41"/>
    <mergeCell ref="C42:C43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2"/>
  <sheetViews>
    <sheetView view="pageBreakPreview" topLeftCell="A10" zoomScaleSheetLayoutView="100" workbookViewId="0">
      <selection activeCell="L26" sqref="L26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3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9" style="22" customWidth="1"/>
    <col min="18" max="18" width="14.28515625" style="13" customWidth="1"/>
    <col min="19" max="19" width="10.28515625" style="13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127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128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113</v>
      </c>
      <c r="N5" s="231" t="s">
        <v>129</v>
      </c>
      <c r="O5" s="233"/>
      <c r="P5" s="231" t="s">
        <v>114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2</v>
      </c>
      <c r="C7" s="92" t="s">
        <v>59</v>
      </c>
      <c r="D7" s="36" t="s">
        <v>3</v>
      </c>
      <c r="E7" s="44">
        <v>0.06</v>
      </c>
      <c r="F7" s="47">
        <f>B7*42</f>
        <v>84</v>
      </c>
      <c r="G7" s="47">
        <v>150</v>
      </c>
      <c r="H7" s="5">
        <f t="shared" ref="H7:H16" si="0">G7*E7</f>
        <v>9</v>
      </c>
      <c r="I7" s="7">
        <f t="shared" ref="I7:I16" si="1">J7*G7</f>
        <v>756</v>
      </c>
      <c r="J7" s="8">
        <f>F7*E7</f>
        <v>5.04</v>
      </c>
      <c r="L7" s="36" t="s">
        <v>3</v>
      </c>
      <c r="M7" s="8">
        <f>J7+J107</f>
        <v>8.61</v>
      </c>
      <c r="N7" s="67">
        <v>0.35</v>
      </c>
      <c r="O7" s="49">
        <v>185</v>
      </c>
      <c r="P7" s="8">
        <f>M7-N7++((Q7-O7)*N7)/Q7</f>
        <v>8.1783333333333328</v>
      </c>
      <c r="Q7" s="49">
        <v>150</v>
      </c>
      <c r="R7" s="4">
        <f>P7*Q7</f>
        <v>1226.75</v>
      </c>
    </row>
    <row r="8" spans="1:18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84</v>
      </c>
      <c r="G8" s="47">
        <v>30</v>
      </c>
      <c r="H8" s="5">
        <f t="shared" si="0"/>
        <v>0.75</v>
      </c>
      <c r="I8" s="7">
        <f t="shared" si="1"/>
        <v>63</v>
      </c>
      <c r="J8" s="8">
        <f t="shared" ref="J8:J28" si="2">F8*E8</f>
        <v>2.1</v>
      </c>
      <c r="L8" s="36" t="s">
        <v>4</v>
      </c>
      <c r="M8" s="8">
        <f>J8+J179+J238+J282</f>
        <v>12.96</v>
      </c>
      <c r="N8" s="67">
        <v>0.13500000000000001</v>
      </c>
      <c r="O8" s="49">
        <v>30</v>
      </c>
      <c r="P8" s="8">
        <f t="shared" ref="P8:P40" si="3">M8-N8++((Q8-O8)*N8)/Q8</f>
        <v>12.825000000000001</v>
      </c>
      <c r="Q8" s="49">
        <v>30</v>
      </c>
      <c r="R8" s="4">
        <f t="shared" ref="R8:R40" si="4">P8*Q8</f>
        <v>384.75000000000006</v>
      </c>
    </row>
    <row r="9" spans="1:18" x14ac:dyDescent="0.25">
      <c r="A9" s="203"/>
      <c r="B9" s="57">
        <f t="shared" ref="B9:B28" si="5">B8</f>
        <v>2</v>
      </c>
      <c r="C9" s="197"/>
      <c r="D9" s="36" t="s">
        <v>6</v>
      </c>
      <c r="E9" s="44">
        <v>0.05</v>
      </c>
      <c r="F9" s="58">
        <f t="shared" ref="F9:F28" si="6">F8</f>
        <v>84</v>
      </c>
      <c r="G9" s="48">
        <v>38</v>
      </c>
      <c r="H9" s="5">
        <f t="shared" si="0"/>
        <v>1.9000000000000001</v>
      </c>
      <c r="I9" s="7">
        <f t="shared" si="1"/>
        <v>159.6</v>
      </c>
      <c r="J9" s="8">
        <f t="shared" si="2"/>
        <v>4.2</v>
      </c>
      <c r="L9" s="36" t="s">
        <v>6</v>
      </c>
      <c r="M9" s="8">
        <f>J9+J30+J55+J129+J159+J211+J234+J239+J263</f>
        <v>28.222000000000001</v>
      </c>
      <c r="N9" s="67">
        <v>0.66100000000000003</v>
      </c>
      <c r="O9" s="49">
        <v>38</v>
      </c>
      <c r="P9" s="8">
        <f t="shared" si="3"/>
        <v>27.561</v>
      </c>
      <c r="Q9" s="49">
        <v>38</v>
      </c>
      <c r="R9" s="4">
        <f t="shared" si="4"/>
        <v>1047.318</v>
      </c>
    </row>
    <row r="10" spans="1:18" x14ac:dyDescent="0.25">
      <c r="A10" s="203"/>
      <c r="B10" s="57">
        <f t="shared" si="5"/>
        <v>2</v>
      </c>
      <c r="C10" s="197"/>
      <c r="D10" s="36" t="s">
        <v>8</v>
      </c>
      <c r="E10" s="44">
        <v>2.7E-2</v>
      </c>
      <c r="F10" s="58">
        <f t="shared" si="6"/>
        <v>84</v>
      </c>
      <c r="G10" s="49">
        <v>50</v>
      </c>
      <c r="H10" s="5">
        <f t="shared" si="0"/>
        <v>1.35</v>
      </c>
      <c r="I10" s="7">
        <f t="shared" si="1"/>
        <v>113.39999999999999</v>
      </c>
      <c r="J10" s="8">
        <f t="shared" si="2"/>
        <v>2.2679999999999998</v>
      </c>
      <c r="L10" s="36" t="s">
        <v>8</v>
      </c>
      <c r="M10" s="8">
        <f>J10+J32+J57+J66+J78+J111+J133+J144+J161+J165+J184+J216+J240+J253+J265+J274+J287</f>
        <v>109.066</v>
      </c>
      <c r="N10" s="67">
        <v>3.0089999999999999</v>
      </c>
      <c r="O10" s="49">
        <v>45</v>
      </c>
      <c r="P10" s="8">
        <f t="shared" si="3"/>
        <v>106.3579</v>
      </c>
      <c r="Q10" s="49">
        <v>50</v>
      </c>
      <c r="R10" s="4">
        <f t="shared" si="4"/>
        <v>5317.8950000000004</v>
      </c>
    </row>
    <row r="11" spans="1:18" x14ac:dyDescent="0.25">
      <c r="A11" s="203"/>
      <c r="B11" s="57">
        <f t="shared" si="5"/>
        <v>2</v>
      </c>
      <c r="C11" s="197"/>
      <c r="D11" s="36" t="s">
        <v>9</v>
      </c>
      <c r="E11" s="44">
        <v>1.2999999999999999E-2</v>
      </c>
      <c r="F11" s="58">
        <f t="shared" si="6"/>
        <v>84</v>
      </c>
      <c r="G11" s="50">
        <v>40</v>
      </c>
      <c r="H11" s="5">
        <f t="shared" si="0"/>
        <v>0.52</v>
      </c>
      <c r="I11" s="7">
        <f t="shared" si="1"/>
        <v>43.679999999999993</v>
      </c>
      <c r="J11" s="8">
        <f t="shared" si="2"/>
        <v>1.0919999999999999</v>
      </c>
      <c r="L11" s="36" t="s">
        <v>9</v>
      </c>
      <c r="M11" s="8">
        <f>J11+J20+J34+J59+J74+J80+J113+J119+J132+J135+J163+J167+J180+J186+J191+J214+J218+J224+J241+J267+J283+J289+J294</f>
        <v>24.011999999999993</v>
      </c>
      <c r="N11" s="67">
        <v>0.54800000000000026</v>
      </c>
      <c r="O11" s="49">
        <v>40</v>
      </c>
      <c r="P11" s="8">
        <f t="shared" si="3"/>
        <v>23.463999999999992</v>
      </c>
      <c r="Q11" s="49">
        <v>40</v>
      </c>
      <c r="R11" s="4">
        <f t="shared" si="4"/>
        <v>938.55999999999972</v>
      </c>
    </row>
    <row r="12" spans="1:18" x14ac:dyDescent="0.25">
      <c r="A12" s="203"/>
      <c r="B12" s="57">
        <f t="shared" si="5"/>
        <v>2</v>
      </c>
      <c r="C12" s="197"/>
      <c r="D12" s="36" t="s">
        <v>11</v>
      </c>
      <c r="E12" s="44">
        <v>1.2E-2</v>
      </c>
      <c r="F12" s="58">
        <f t="shared" si="6"/>
        <v>84</v>
      </c>
      <c r="G12" s="47">
        <v>27</v>
      </c>
      <c r="H12" s="5">
        <f t="shared" si="0"/>
        <v>0.32400000000000001</v>
      </c>
      <c r="I12" s="7">
        <f t="shared" si="1"/>
        <v>27.216000000000001</v>
      </c>
      <c r="J12" s="8">
        <f t="shared" si="2"/>
        <v>1.008</v>
      </c>
      <c r="L12" s="36" t="s">
        <v>11</v>
      </c>
      <c r="M12" s="8">
        <f>J12+J21+J35+J60+J81+J85+J108+J114+J120+J136+J142+J164+J168++J187+J192+J219+J225+J242+J268+J290+J295</f>
        <v>17.792000000000002</v>
      </c>
      <c r="N12" s="67">
        <v>0.45900000000000007</v>
      </c>
      <c r="O12" s="49">
        <v>27</v>
      </c>
      <c r="P12" s="8">
        <f t="shared" si="3"/>
        <v>17.333000000000002</v>
      </c>
      <c r="Q12" s="49">
        <v>27</v>
      </c>
      <c r="R12" s="4">
        <f t="shared" si="4"/>
        <v>467.99100000000004</v>
      </c>
    </row>
    <row r="13" spans="1:18" x14ac:dyDescent="0.25">
      <c r="A13" s="203"/>
      <c r="B13" s="57">
        <f t="shared" si="5"/>
        <v>2</v>
      </c>
      <c r="C13" s="197"/>
      <c r="D13" s="36" t="s">
        <v>32</v>
      </c>
      <c r="E13" s="19">
        <v>7.4999999999999997E-3</v>
      </c>
      <c r="F13" s="58">
        <f t="shared" si="6"/>
        <v>84</v>
      </c>
      <c r="G13" s="47">
        <v>165</v>
      </c>
      <c r="H13" s="5">
        <f t="shared" si="0"/>
        <v>1.2375</v>
      </c>
      <c r="I13" s="7">
        <f t="shared" si="1"/>
        <v>103.95</v>
      </c>
      <c r="J13" s="8">
        <f t="shared" si="2"/>
        <v>0.63</v>
      </c>
      <c r="L13" s="36" t="s">
        <v>45</v>
      </c>
      <c r="M13" s="8">
        <f>J13+J63+J116+J141+J221+J243+J271</f>
        <v>3.9</v>
      </c>
      <c r="N13" s="67">
        <v>0.14250000000000002</v>
      </c>
      <c r="O13" s="49">
        <v>170</v>
      </c>
      <c r="P13" s="8">
        <f t="shared" si="3"/>
        <v>3.753181818181818</v>
      </c>
      <c r="Q13" s="49">
        <v>165</v>
      </c>
      <c r="R13" s="4">
        <f t="shared" si="4"/>
        <v>619.27499999999998</v>
      </c>
    </row>
    <row r="14" spans="1:18" x14ac:dyDescent="0.25">
      <c r="A14" s="203"/>
      <c r="B14" s="57">
        <f t="shared" si="5"/>
        <v>2</v>
      </c>
      <c r="C14" s="197"/>
      <c r="D14" s="36" t="s">
        <v>27</v>
      </c>
      <c r="E14" s="44">
        <v>5.0000000000000001E-3</v>
      </c>
      <c r="F14" s="58">
        <f t="shared" si="6"/>
        <v>84</v>
      </c>
      <c r="G14" s="47">
        <v>665</v>
      </c>
      <c r="H14" s="5">
        <f t="shared" si="0"/>
        <v>3.3250000000000002</v>
      </c>
      <c r="I14" s="7">
        <f t="shared" si="1"/>
        <v>279.3</v>
      </c>
      <c r="J14" s="8">
        <f t="shared" si="2"/>
        <v>0.42</v>
      </c>
      <c r="L14" s="36" t="s">
        <v>27</v>
      </c>
      <c r="M14" s="8">
        <f>J14+J19+J44+J67+J87+J122+J145+J172+J174+J193+J227+J244+J254+J275+J296</f>
        <v>7.0749999999999993</v>
      </c>
      <c r="N14" s="67">
        <v>0.14500000000000002</v>
      </c>
      <c r="O14" s="49">
        <v>665</v>
      </c>
      <c r="P14" s="8">
        <f t="shared" si="3"/>
        <v>6.93</v>
      </c>
      <c r="Q14" s="49">
        <v>665</v>
      </c>
      <c r="R14" s="4">
        <f t="shared" si="4"/>
        <v>4608.45</v>
      </c>
    </row>
    <row r="15" spans="1:18" s="66" customFormat="1" x14ac:dyDescent="0.25">
      <c r="A15" s="203"/>
      <c r="B15" s="65">
        <f t="shared" si="5"/>
        <v>2</v>
      </c>
      <c r="C15" s="197"/>
      <c r="D15" s="36" t="s">
        <v>12</v>
      </c>
      <c r="E15" s="19">
        <v>2.5000000000000001E-3</v>
      </c>
      <c r="F15" s="58">
        <f t="shared" si="6"/>
        <v>84</v>
      </c>
      <c r="G15" s="47">
        <v>50</v>
      </c>
      <c r="H15" s="5">
        <f t="shared" si="0"/>
        <v>0.125</v>
      </c>
      <c r="I15" s="7">
        <f t="shared" si="1"/>
        <v>10.5</v>
      </c>
      <c r="J15" s="8">
        <f t="shared" si="2"/>
        <v>0.21</v>
      </c>
      <c r="K15"/>
      <c r="L15" s="36" t="s">
        <v>12</v>
      </c>
      <c r="M15" s="8">
        <f>J15+J24+J46+J69+J77+J124+J148+J182 +J196+J229+J245+J277+J285+J299</f>
        <v>14.095999999999998</v>
      </c>
      <c r="N15" s="67">
        <v>0.40749999999999997</v>
      </c>
      <c r="O15" s="49">
        <v>50</v>
      </c>
      <c r="P15" s="8">
        <f>M15-N15++((Q15-O15)*N15)/Q15</f>
        <v>13.688499999999998</v>
      </c>
      <c r="Q15" s="49">
        <v>50</v>
      </c>
      <c r="R15" s="4">
        <f t="shared" si="4"/>
        <v>684.42499999999984</v>
      </c>
    </row>
    <row r="16" spans="1:18" x14ac:dyDescent="0.25">
      <c r="A16" s="203"/>
      <c r="B16" s="57">
        <f t="shared" si="5"/>
        <v>2</v>
      </c>
      <c r="C16" s="197"/>
      <c r="D16" s="36" t="s">
        <v>13</v>
      </c>
      <c r="E16" s="19">
        <v>4.0000000000000002E-4</v>
      </c>
      <c r="F16" s="58">
        <f t="shared" si="6"/>
        <v>84</v>
      </c>
      <c r="G16" s="47">
        <v>297</v>
      </c>
      <c r="H16" s="5">
        <f t="shared" si="0"/>
        <v>0.1188</v>
      </c>
      <c r="I16" s="4">
        <f t="shared" si="1"/>
        <v>9.9792000000000023</v>
      </c>
      <c r="J16" s="8">
        <f t="shared" si="2"/>
        <v>3.3600000000000005E-2</v>
      </c>
      <c r="L16" s="36" t="s">
        <v>13</v>
      </c>
      <c r="M16" s="8">
        <f>J16+J25+J47+J70+J125+J149+J181+J197+J230+J246+J278+J284+J300</f>
        <v>0.21580000000000002</v>
      </c>
      <c r="N16" s="67">
        <v>5.0000000000000001E-3</v>
      </c>
      <c r="O16" s="49">
        <v>267</v>
      </c>
      <c r="P16" s="8">
        <f t="shared" si="3"/>
        <v>0.21130505050505052</v>
      </c>
      <c r="Q16" s="49">
        <v>297</v>
      </c>
      <c r="R16" s="4">
        <f t="shared" si="4"/>
        <v>62.757600000000004</v>
      </c>
    </row>
    <row r="17" spans="1:19" x14ac:dyDescent="0.25">
      <c r="A17" s="203"/>
      <c r="B17" s="57">
        <f t="shared" si="5"/>
        <v>2</v>
      </c>
      <c r="C17" s="198"/>
      <c r="D17" s="36" t="s">
        <v>79</v>
      </c>
      <c r="E17" s="44">
        <v>0.2</v>
      </c>
      <c r="F17" s="58">
        <f t="shared" si="6"/>
        <v>84</v>
      </c>
      <c r="G17" s="47"/>
      <c r="H17" s="5"/>
      <c r="I17" s="7"/>
      <c r="J17" s="8">
        <f>F17*E17</f>
        <v>16.8</v>
      </c>
      <c r="L17" s="36" t="s">
        <v>81</v>
      </c>
      <c r="M17" s="8">
        <f>J18+J38+J61+J110+J118+J139+J215+J223+J248+J269</f>
        <v>32.253130500000005</v>
      </c>
      <c r="N17" s="67">
        <v>1.1399520000000001</v>
      </c>
      <c r="O17" s="49">
        <v>400</v>
      </c>
      <c r="P17" s="8">
        <f t="shared" si="3"/>
        <v>31.113178500000004</v>
      </c>
      <c r="Q17" s="49">
        <v>400</v>
      </c>
      <c r="R17" s="4">
        <f t="shared" si="4"/>
        <v>12445.271400000001</v>
      </c>
    </row>
    <row r="18" spans="1:19" x14ac:dyDescent="0.25">
      <c r="A18" s="203"/>
      <c r="B18" s="57">
        <f t="shared" si="5"/>
        <v>2</v>
      </c>
      <c r="C18" s="220" t="s">
        <v>80</v>
      </c>
      <c r="D18" s="36" t="s">
        <v>81</v>
      </c>
      <c r="E18" s="44">
        <f>H18/G18</f>
        <v>5.116325E-2</v>
      </c>
      <c r="F18" s="58">
        <f t="shared" si="6"/>
        <v>84</v>
      </c>
      <c r="G18" s="47">
        <v>400</v>
      </c>
      <c r="H18" s="43">
        <f>(61-H7-H8-H9-H10-H11-H12-H13-H14-H15-H16-H17-H19-H20-H21-H22-H23-H24-H25-H26-H27-H28)</f>
        <v>20.465299999999999</v>
      </c>
      <c r="I18" s="4">
        <f t="shared" ref="I18:I25" si="7">J18*G18</f>
        <v>1719.0852</v>
      </c>
      <c r="J18" s="8">
        <f t="shared" si="2"/>
        <v>4.2977129999999999</v>
      </c>
      <c r="L18" s="36" t="s">
        <v>87</v>
      </c>
      <c r="M18" s="8">
        <f>J22+J86+J112+J194+J217+J297</f>
        <v>15.607999999999999</v>
      </c>
      <c r="N18" s="67">
        <v>0.28000000000000003</v>
      </c>
      <c r="O18" s="49">
        <v>50</v>
      </c>
      <c r="P18" s="8">
        <f t="shared" si="3"/>
        <v>15.366620689655171</v>
      </c>
      <c r="Q18" s="49">
        <v>58</v>
      </c>
      <c r="R18" s="4">
        <f t="shared" si="4"/>
        <v>891.2639999999999</v>
      </c>
    </row>
    <row r="19" spans="1:19" x14ac:dyDescent="0.25">
      <c r="A19" s="203"/>
      <c r="B19" s="57">
        <f t="shared" si="5"/>
        <v>2</v>
      </c>
      <c r="C19" s="220"/>
      <c r="D19" s="36" t="s">
        <v>27</v>
      </c>
      <c r="E19" s="44">
        <v>8.0000000000000002E-3</v>
      </c>
      <c r="F19" s="58">
        <f t="shared" si="6"/>
        <v>84</v>
      </c>
      <c r="G19" s="47">
        <v>665</v>
      </c>
      <c r="H19" s="5">
        <f t="shared" ref="H19:H25" si="8">G19*E19</f>
        <v>5.32</v>
      </c>
      <c r="I19" s="7">
        <f t="shared" si="7"/>
        <v>446.88000000000005</v>
      </c>
      <c r="J19" s="8">
        <f t="shared" si="2"/>
        <v>0.67200000000000004</v>
      </c>
      <c r="L19" s="36" t="s">
        <v>74</v>
      </c>
      <c r="M19" s="8">
        <f>J23+J45+J147+J228</f>
        <v>5.66</v>
      </c>
      <c r="N19" s="67">
        <v>0.18000000000000002</v>
      </c>
      <c r="O19" s="49">
        <v>140</v>
      </c>
      <c r="P19" s="8">
        <f t="shared" si="3"/>
        <v>5.48</v>
      </c>
      <c r="Q19" s="49">
        <v>140</v>
      </c>
      <c r="R19" s="4">
        <f t="shared" si="4"/>
        <v>767.2</v>
      </c>
    </row>
    <row r="20" spans="1:19" x14ac:dyDescent="0.25">
      <c r="A20" s="203"/>
      <c r="B20" s="57">
        <f t="shared" si="5"/>
        <v>2</v>
      </c>
      <c r="C20" s="220"/>
      <c r="D20" s="36" t="s">
        <v>9</v>
      </c>
      <c r="E20" s="44">
        <v>1.6E-2</v>
      </c>
      <c r="F20" s="58">
        <f t="shared" si="6"/>
        <v>84</v>
      </c>
      <c r="G20" s="47">
        <v>40</v>
      </c>
      <c r="H20" s="5">
        <f t="shared" si="8"/>
        <v>0.64</v>
      </c>
      <c r="I20" s="7">
        <f t="shared" si="7"/>
        <v>53.760000000000005</v>
      </c>
      <c r="J20" s="8">
        <f t="shared" si="2"/>
        <v>1.3440000000000001</v>
      </c>
      <c r="L20" s="36" t="s">
        <v>38</v>
      </c>
      <c r="M20" s="8">
        <f>J27+J49+J72+J89+J127+J151+J176+J199+J232+J257+J280+J302+J39+J249</f>
        <v>37.151999999999994</v>
      </c>
      <c r="N20" s="67">
        <v>0.89800000000000002</v>
      </c>
      <c r="O20" s="49">
        <v>40</v>
      </c>
      <c r="P20" s="8">
        <f t="shared" si="3"/>
        <v>36.253999999999991</v>
      </c>
      <c r="Q20" s="49">
        <v>40</v>
      </c>
      <c r="R20" s="4">
        <f t="shared" si="4"/>
        <v>1450.1599999999996</v>
      </c>
    </row>
    <row r="21" spans="1:19" x14ac:dyDescent="0.25">
      <c r="A21" s="203"/>
      <c r="B21" s="57">
        <f t="shared" si="5"/>
        <v>2</v>
      </c>
      <c r="C21" s="220"/>
      <c r="D21" s="36" t="s">
        <v>11</v>
      </c>
      <c r="E21" s="44">
        <v>1.0999999999999999E-2</v>
      </c>
      <c r="F21" s="58">
        <f t="shared" si="6"/>
        <v>84</v>
      </c>
      <c r="G21" s="47">
        <v>27</v>
      </c>
      <c r="H21" s="5">
        <f t="shared" si="8"/>
        <v>0.29699999999999999</v>
      </c>
      <c r="I21" s="7">
        <f t="shared" si="7"/>
        <v>24.947999999999997</v>
      </c>
      <c r="J21" s="8">
        <f t="shared" si="2"/>
        <v>0.92399999999999993</v>
      </c>
      <c r="L21" s="36" t="s">
        <v>14</v>
      </c>
      <c r="M21" s="8">
        <f>J28+J68+J75+J195+J276+J304</f>
        <v>25.478000000000002</v>
      </c>
      <c r="N21" s="67">
        <v>0.65100000000000002</v>
      </c>
      <c r="O21" s="49">
        <v>80</v>
      </c>
      <c r="P21" s="8">
        <f t="shared" si="3"/>
        <v>24.783600000000003</v>
      </c>
      <c r="Q21" s="49">
        <v>75</v>
      </c>
      <c r="R21" s="4">
        <f t="shared" si="4"/>
        <v>1858.7700000000002</v>
      </c>
    </row>
    <row r="22" spans="1:19" s="66" customFormat="1" x14ac:dyDescent="0.25">
      <c r="A22" s="203"/>
      <c r="B22" s="65">
        <f t="shared" si="5"/>
        <v>2</v>
      </c>
      <c r="C22" s="220"/>
      <c r="D22" s="36" t="s">
        <v>87</v>
      </c>
      <c r="E22" s="44">
        <v>4.5999999999999999E-2</v>
      </c>
      <c r="F22" s="58">
        <f t="shared" si="6"/>
        <v>84</v>
      </c>
      <c r="G22" s="47">
        <v>58</v>
      </c>
      <c r="H22" s="5">
        <f t="shared" si="8"/>
        <v>2.6680000000000001</v>
      </c>
      <c r="I22" s="7">
        <f t="shared" si="7"/>
        <v>224.11199999999999</v>
      </c>
      <c r="J22" s="8">
        <f t="shared" si="2"/>
        <v>3.8639999999999999</v>
      </c>
      <c r="K22"/>
      <c r="L22" s="37" t="s">
        <v>7</v>
      </c>
      <c r="M22" s="8">
        <f>J31+J36+J42+J56+J82+J109+J115+J131+J137+J140+J160+J169+J183+J188+J213+J220+J237+J252+J264+J286+J291</f>
        <v>5.6869999999999985</v>
      </c>
      <c r="N22" s="67">
        <v>0.13600000000000004</v>
      </c>
      <c r="O22" s="49">
        <v>118</v>
      </c>
      <c r="P22" s="8">
        <f t="shared" si="3"/>
        <v>5.547452173913042</v>
      </c>
      <c r="Q22" s="49">
        <v>115</v>
      </c>
      <c r="R22" s="4">
        <f t="shared" si="4"/>
        <v>637.95699999999988</v>
      </c>
    </row>
    <row r="23" spans="1:19" x14ac:dyDescent="0.25">
      <c r="A23" s="203"/>
      <c r="B23" s="57">
        <f t="shared" si="5"/>
        <v>2</v>
      </c>
      <c r="C23" s="196" t="s">
        <v>39</v>
      </c>
      <c r="D23" s="36" t="s">
        <v>74</v>
      </c>
      <c r="E23" s="44">
        <v>0.02</v>
      </c>
      <c r="F23" s="58">
        <f t="shared" si="6"/>
        <v>84</v>
      </c>
      <c r="G23" s="47">
        <v>140</v>
      </c>
      <c r="H23" s="5">
        <f t="shared" si="8"/>
        <v>2.8000000000000003</v>
      </c>
      <c r="I23" s="7">
        <f t="shared" si="7"/>
        <v>235.2</v>
      </c>
      <c r="J23" s="8">
        <f t="shared" si="2"/>
        <v>1.68</v>
      </c>
      <c r="L23" s="37" t="s">
        <v>18</v>
      </c>
      <c r="M23" s="8">
        <f>J33+J185+J288</f>
        <v>4.5999999999999996</v>
      </c>
      <c r="N23" s="67">
        <v>0.06</v>
      </c>
      <c r="O23" s="49">
        <v>40</v>
      </c>
      <c r="P23" s="8">
        <f t="shared" si="3"/>
        <v>4.55</v>
      </c>
      <c r="Q23" s="49">
        <v>48</v>
      </c>
      <c r="R23" s="4">
        <f t="shared" si="4"/>
        <v>218.39999999999998</v>
      </c>
    </row>
    <row r="24" spans="1:19" x14ac:dyDescent="0.25">
      <c r="A24" s="203"/>
      <c r="B24" s="57">
        <f t="shared" si="5"/>
        <v>2</v>
      </c>
      <c r="C24" s="197"/>
      <c r="D24" s="36" t="s">
        <v>12</v>
      </c>
      <c r="E24" s="44">
        <v>0.02</v>
      </c>
      <c r="F24" s="58">
        <f t="shared" si="6"/>
        <v>84</v>
      </c>
      <c r="G24" s="47">
        <v>50</v>
      </c>
      <c r="H24" s="5">
        <f t="shared" si="8"/>
        <v>1</v>
      </c>
      <c r="I24" s="7">
        <f t="shared" si="7"/>
        <v>84</v>
      </c>
      <c r="J24" s="8">
        <f t="shared" si="2"/>
        <v>1.68</v>
      </c>
      <c r="L24" s="37" t="s">
        <v>69</v>
      </c>
      <c r="M24" s="8">
        <f>J40+J146+J250+J255</f>
        <v>4.7759999999999998</v>
      </c>
      <c r="N24" s="67">
        <v>7.2000000000000008E-2</v>
      </c>
      <c r="O24" s="49">
        <v>80</v>
      </c>
      <c r="P24" s="8">
        <f t="shared" si="3"/>
        <v>4.6991999999999994</v>
      </c>
      <c r="Q24" s="49">
        <v>75</v>
      </c>
      <c r="R24" s="4">
        <f t="shared" si="4"/>
        <v>352.43999999999994</v>
      </c>
    </row>
    <row r="25" spans="1:19" x14ac:dyDescent="0.25">
      <c r="A25" s="203"/>
      <c r="B25" s="57">
        <f t="shared" si="5"/>
        <v>2</v>
      </c>
      <c r="C25" s="197"/>
      <c r="D25" s="36" t="s">
        <v>13</v>
      </c>
      <c r="E25" s="19">
        <v>2.0000000000000001E-4</v>
      </c>
      <c r="F25" s="58">
        <f t="shared" si="6"/>
        <v>84</v>
      </c>
      <c r="G25" s="47">
        <v>297</v>
      </c>
      <c r="H25" s="5">
        <f t="shared" si="8"/>
        <v>5.9400000000000001E-2</v>
      </c>
      <c r="I25" s="4">
        <f t="shared" si="7"/>
        <v>4.9896000000000011</v>
      </c>
      <c r="J25" s="8">
        <f>F25*E25</f>
        <v>1.6800000000000002E-2</v>
      </c>
      <c r="L25" s="37" t="s">
        <v>19</v>
      </c>
      <c r="M25" s="8">
        <f>J41+J251</f>
        <v>0.84</v>
      </c>
      <c r="N25" s="67">
        <v>0.01</v>
      </c>
      <c r="O25" s="49">
        <v>175</v>
      </c>
      <c r="P25" s="8">
        <f t="shared" si="3"/>
        <v>0.83</v>
      </c>
      <c r="Q25" s="49">
        <v>175</v>
      </c>
      <c r="R25" s="4">
        <f t="shared" si="4"/>
        <v>145.25</v>
      </c>
      <c r="S25" s="20"/>
    </row>
    <row r="26" spans="1:19" s="66" customFormat="1" x14ac:dyDescent="0.25">
      <c r="A26" s="203"/>
      <c r="B26" s="65">
        <f t="shared" si="5"/>
        <v>2</v>
      </c>
      <c r="C26" s="198"/>
      <c r="D26" s="36" t="s">
        <v>79</v>
      </c>
      <c r="E26" s="44">
        <v>0.2</v>
      </c>
      <c r="F26" s="58">
        <f t="shared" si="6"/>
        <v>84</v>
      </c>
      <c r="G26" s="47"/>
      <c r="H26" s="5"/>
      <c r="I26" s="7"/>
      <c r="J26" s="8">
        <f t="shared" si="2"/>
        <v>16.8</v>
      </c>
      <c r="K26"/>
      <c r="L26" s="37" t="s">
        <v>21</v>
      </c>
      <c r="M26" s="8">
        <f>J43+J173</f>
        <v>10.247999999999999</v>
      </c>
      <c r="N26" s="67">
        <v>0.183</v>
      </c>
      <c r="O26" s="49">
        <v>80</v>
      </c>
      <c r="P26" s="8">
        <f t="shared" si="3"/>
        <v>10.101599999999999</v>
      </c>
      <c r="Q26" s="49">
        <v>100</v>
      </c>
      <c r="R26" s="4">
        <f t="shared" si="4"/>
        <v>1010.16</v>
      </c>
    </row>
    <row r="27" spans="1:19" x14ac:dyDescent="0.25">
      <c r="A27" s="203"/>
      <c r="B27" s="57">
        <f t="shared" si="5"/>
        <v>2</v>
      </c>
      <c r="C27" s="92" t="s">
        <v>38</v>
      </c>
      <c r="D27" s="36" t="s">
        <v>38</v>
      </c>
      <c r="E27" s="44">
        <v>0.04</v>
      </c>
      <c r="F27" s="58">
        <f t="shared" si="6"/>
        <v>84</v>
      </c>
      <c r="G27" s="47">
        <v>40</v>
      </c>
      <c r="H27" s="5">
        <f>G27*E27</f>
        <v>1.6</v>
      </c>
      <c r="I27" s="7">
        <f>J27*G27</f>
        <v>134.4</v>
      </c>
      <c r="J27" s="8">
        <f t="shared" si="2"/>
        <v>3.36</v>
      </c>
      <c r="L27" s="36" t="s">
        <v>70</v>
      </c>
      <c r="M27" s="8">
        <f>J50+J90</f>
        <v>12.600000000000001</v>
      </c>
      <c r="N27" s="67">
        <v>0.30000000000000004</v>
      </c>
      <c r="O27" s="49">
        <v>100</v>
      </c>
      <c r="P27" s="8">
        <f t="shared" si="3"/>
        <v>12.293877551020408</v>
      </c>
      <c r="Q27" s="49">
        <v>98</v>
      </c>
      <c r="R27" s="4">
        <f t="shared" si="4"/>
        <v>1204.8</v>
      </c>
    </row>
    <row r="28" spans="1:19" x14ac:dyDescent="0.25">
      <c r="A28" s="215"/>
      <c r="B28" s="57">
        <f t="shared" si="5"/>
        <v>2</v>
      </c>
      <c r="C28" s="92" t="s">
        <v>14</v>
      </c>
      <c r="D28" s="36" t="s">
        <v>14</v>
      </c>
      <c r="E28" s="8">
        <v>0.1</v>
      </c>
      <c r="F28" s="58">
        <f t="shared" si="6"/>
        <v>84</v>
      </c>
      <c r="G28" s="48">
        <v>75</v>
      </c>
      <c r="H28" s="5">
        <f>G28*E28</f>
        <v>7.5</v>
      </c>
      <c r="I28" s="7">
        <f>J28*G28</f>
        <v>630</v>
      </c>
      <c r="J28" s="8">
        <f t="shared" si="2"/>
        <v>8.4</v>
      </c>
      <c r="L28" s="36" t="s">
        <v>10</v>
      </c>
      <c r="M28" s="8">
        <f>J58+J162+J266</f>
        <v>5.25</v>
      </c>
      <c r="N28" s="67">
        <v>0.17499999999999999</v>
      </c>
      <c r="O28" s="49">
        <v>47</v>
      </c>
      <c r="P28" s="8">
        <f t="shared" si="3"/>
        <v>5.0855000000000006</v>
      </c>
      <c r="Q28" s="49">
        <v>50</v>
      </c>
      <c r="R28" s="4">
        <f t="shared" si="4"/>
        <v>254.27500000000003</v>
      </c>
    </row>
    <row r="29" spans="1:19" x14ac:dyDescent="0.25">
      <c r="A29" s="174" t="s">
        <v>41</v>
      </c>
      <c r="B29" s="174"/>
      <c r="C29" s="174"/>
      <c r="D29" s="174"/>
      <c r="E29" s="45"/>
      <c r="F29" s="93"/>
      <c r="G29" s="93"/>
      <c r="H29" s="2">
        <f>SUM(H7:H28)</f>
        <v>60.999999999999993</v>
      </c>
      <c r="I29" s="2">
        <f t="shared" ref="I29:J29" si="9">SUM(I7:I28)</f>
        <v>5124</v>
      </c>
      <c r="J29" s="45">
        <f t="shared" si="9"/>
        <v>76.840113000000017</v>
      </c>
      <c r="L29" s="36" t="s">
        <v>57</v>
      </c>
      <c r="M29" s="8">
        <f>J62+J270</f>
        <v>3.7800000000000002</v>
      </c>
      <c r="N29" s="67">
        <v>0.18</v>
      </c>
      <c r="O29" s="49">
        <v>100</v>
      </c>
      <c r="P29" s="8">
        <f t="shared" si="3"/>
        <v>3.6415384615384618</v>
      </c>
      <c r="Q29" s="49">
        <v>130</v>
      </c>
      <c r="R29" s="4">
        <f t="shared" si="4"/>
        <v>473.40000000000003</v>
      </c>
    </row>
    <row r="30" spans="1:19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B30*42</f>
        <v>84</v>
      </c>
      <c r="G30" s="49">
        <v>38</v>
      </c>
      <c r="H30" s="92">
        <f t="shared" ref="H30:H36" si="10">E30*G30</f>
        <v>2.774</v>
      </c>
      <c r="I30" s="7">
        <f t="shared" ref="I30:I36" si="11">J30*G30</f>
        <v>233.01599999999999</v>
      </c>
      <c r="J30" s="6">
        <f>F30*E30</f>
        <v>6.1319999999999997</v>
      </c>
      <c r="L30" s="36" t="s">
        <v>24</v>
      </c>
      <c r="M30" s="8">
        <f>J64+J272</f>
        <v>0.252</v>
      </c>
      <c r="N30" s="67">
        <v>1.2E-2</v>
      </c>
      <c r="O30" s="49">
        <v>230</v>
      </c>
      <c r="P30" s="8">
        <f t="shared" si="3"/>
        <v>0.2391627906976744</v>
      </c>
      <c r="Q30" s="49">
        <v>215</v>
      </c>
      <c r="R30" s="4">
        <f t="shared" si="4"/>
        <v>51.419999999999995</v>
      </c>
    </row>
    <row r="31" spans="1:19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84</v>
      </c>
      <c r="G31" s="48">
        <v>115</v>
      </c>
      <c r="H31" s="92">
        <f t="shared" si="10"/>
        <v>0.46</v>
      </c>
      <c r="I31" s="7">
        <f t="shared" si="11"/>
        <v>38.64</v>
      </c>
      <c r="J31" s="6">
        <f t="shared" ref="J31:J50" si="12">F31*E31</f>
        <v>0.33600000000000002</v>
      </c>
      <c r="L31" s="38" t="s">
        <v>15</v>
      </c>
      <c r="M31" s="8">
        <f>J76+J235</f>
        <v>1.26</v>
      </c>
      <c r="N31" s="67">
        <v>0.01</v>
      </c>
      <c r="O31" s="49">
        <v>140</v>
      </c>
      <c r="P31" s="8">
        <f t="shared" si="3"/>
        <v>1.25</v>
      </c>
      <c r="Q31" s="49">
        <v>140</v>
      </c>
      <c r="R31" s="4">
        <f t="shared" si="4"/>
        <v>175</v>
      </c>
    </row>
    <row r="32" spans="1:19" x14ac:dyDescent="0.25">
      <c r="A32" s="203"/>
      <c r="B32" s="57">
        <f t="shared" ref="B32:B50" si="13">B31</f>
        <v>2</v>
      </c>
      <c r="C32" s="210" t="s">
        <v>23</v>
      </c>
      <c r="D32" s="37" t="s">
        <v>8</v>
      </c>
      <c r="E32" s="6">
        <v>0.1</v>
      </c>
      <c r="F32" s="59">
        <f t="shared" ref="F32:F50" si="14">F31</f>
        <v>84</v>
      </c>
      <c r="G32" s="47">
        <v>50</v>
      </c>
      <c r="H32" s="92">
        <f t="shared" si="10"/>
        <v>5</v>
      </c>
      <c r="I32" s="7">
        <f t="shared" si="11"/>
        <v>420</v>
      </c>
      <c r="J32" s="6">
        <f t="shared" si="12"/>
        <v>8.4</v>
      </c>
      <c r="L32" s="36" t="s">
        <v>61</v>
      </c>
      <c r="M32" s="8">
        <f>J84+J171+J190+J293</f>
        <v>20.917965128205136</v>
      </c>
      <c r="N32" s="67">
        <v>0.23969837837837837</v>
      </c>
      <c r="O32" s="49">
        <v>185</v>
      </c>
      <c r="P32" s="8">
        <f t="shared" si="3"/>
        <v>20.690558974358982</v>
      </c>
      <c r="Q32" s="49">
        <v>195</v>
      </c>
      <c r="R32" s="4">
        <f t="shared" si="4"/>
        <v>4034.6590000000015</v>
      </c>
      <c r="S32" s="20"/>
    </row>
    <row r="33" spans="1:18" x14ac:dyDescent="0.25">
      <c r="A33" s="203"/>
      <c r="B33" s="57">
        <f t="shared" si="13"/>
        <v>2</v>
      </c>
      <c r="C33" s="211"/>
      <c r="D33" s="37" t="s">
        <v>18</v>
      </c>
      <c r="E33" s="6">
        <v>0.02</v>
      </c>
      <c r="F33" s="59">
        <f t="shared" si="14"/>
        <v>84</v>
      </c>
      <c r="G33" s="48">
        <v>48</v>
      </c>
      <c r="H33" s="92">
        <f t="shared" si="10"/>
        <v>0.96</v>
      </c>
      <c r="I33" s="7">
        <f t="shared" si="11"/>
        <v>80.64</v>
      </c>
      <c r="J33" s="6">
        <f t="shared" si="12"/>
        <v>1.68</v>
      </c>
      <c r="L33" s="38" t="s">
        <v>65</v>
      </c>
      <c r="M33" s="8">
        <f>J88+J175+J256</f>
        <v>42</v>
      </c>
      <c r="N33" s="67">
        <v>0.4</v>
      </c>
      <c r="O33" s="49">
        <v>60</v>
      </c>
      <c r="P33" s="8">
        <f t="shared" si="3"/>
        <v>41.6</v>
      </c>
      <c r="Q33" s="49">
        <v>60</v>
      </c>
      <c r="R33" s="4">
        <f t="shared" si="4"/>
        <v>2496</v>
      </c>
    </row>
    <row r="34" spans="1:18" x14ac:dyDescent="0.25">
      <c r="A34" s="203"/>
      <c r="B34" s="57">
        <f t="shared" si="13"/>
        <v>2</v>
      </c>
      <c r="C34" s="211"/>
      <c r="D34" s="37" t="s">
        <v>9</v>
      </c>
      <c r="E34" s="6">
        <v>1.2999999999999999E-2</v>
      </c>
      <c r="F34" s="59">
        <f t="shared" si="14"/>
        <v>84</v>
      </c>
      <c r="G34" s="48">
        <v>40</v>
      </c>
      <c r="H34" s="92">
        <f t="shared" si="10"/>
        <v>0.52</v>
      </c>
      <c r="I34" s="7">
        <f t="shared" si="11"/>
        <v>43.679999999999993</v>
      </c>
      <c r="J34" s="6">
        <f t="shared" si="12"/>
        <v>1.0919999999999999</v>
      </c>
      <c r="L34" s="39" t="s">
        <v>22</v>
      </c>
      <c r="M34" s="8">
        <f>J177+J200+J258+J303</f>
        <v>15.700000000000001</v>
      </c>
      <c r="N34" s="67">
        <v>0.1</v>
      </c>
      <c r="O34" s="49">
        <v>88</v>
      </c>
      <c r="P34" s="8">
        <f t="shared" si="3"/>
        <v>15.607368421052634</v>
      </c>
      <c r="Q34" s="49">
        <v>95</v>
      </c>
      <c r="R34" s="4">
        <f t="shared" si="4"/>
        <v>1482.7000000000003</v>
      </c>
    </row>
    <row r="35" spans="1:18" x14ac:dyDescent="0.25">
      <c r="A35" s="203"/>
      <c r="B35" s="57">
        <f t="shared" si="13"/>
        <v>2</v>
      </c>
      <c r="C35" s="211"/>
      <c r="D35" s="37" t="s">
        <v>11</v>
      </c>
      <c r="E35" s="6">
        <v>1.2E-2</v>
      </c>
      <c r="F35" s="59">
        <f t="shared" si="14"/>
        <v>84</v>
      </c>
      <c r="G35" s="48">
        <v>27</v>
      </c>
      <c r="H35" s="92">
        <f t="shared" si="10"/>
        <v>0.32400000000000001</v>
      </c>
      <c r="I35" s="7">
        <f t="shared" si="11"/>
        <v>27.216000000000001</v>
      </c>
      <c r="J35" s="6">
        <f t="shared" si="12"/>
        <v>1.008</v>
      </c>
      <c r="L35" s="36" t="s">
        <v>25</v>
      </c>
      <c r="M35" s="8">
        <f>J123+J201+J298</f>
        <v>13.184000000000001</v>
      </c>
      <c r="N35" s="67">
        <v>0.192</v>
      </c>
      <c r="O35" s="49">
        <v>160</v>
      </c>
      <c r="P35" s="8">
        <f t="shared" si="3"/>
        <v>12.956444444444445</v>
      </c>
      <c r="Q35" s="49">
        <v>135</v>
      </c>
      <c r="R35" s="4">
        <f t="shared" si="4"/>
        <v>1749.1200000000001</v>
      </c>
    </row>
    <row r="36" spans="1:18" x14ac:dyDescent="0.25">
      <c r="A36" s="203"/>
      <c r="B36" s="57">
        <f t="shared" si="13"/>
        <v>2</v>
      </c>
      <c r="C36" s="211"/>
      <c r="D36" s="37" t="s">
        <v>7</v>
      </c>
      <c r="E36" s="6">
        <v>5.0000000000000001E-3</v>
      </c>
      <c r="F36" s="59">
        <f t="shared" si="14"/>
        <v>84</v>
      </c>
      <c r="G36" s="48">
        <v>115</v>
      </c>
      <c r="H36" s="92">
        <f t="shared" si="10"/>
        <v>0.57500000000000007</v>
      </c>
      <c r="I36" s="7">
        <f t="shared" si="11"/>
        <v>48.3</v>
      </c>
      <c r="J36" s="6">
        <f t="shared" si="12"/>
        <v>0.42</v>
      </c>
      <c r="L36" s="36" t="s">
        <v>17</v>
      </c>
      <c r="M36" s="8">
        <f>J236</f>
        <v>0.84</v>
      </c>
      <c r="N36" s="67">
        <v>0</v>
      </c>
      <c r="O36" s="49">
        <v>350</v>
      </c>
      <c r="P36" s="8">
        <f t="shared" si="3"/>
        <v>0.84</v>
      </c>
      <c r="Q36" s="49">
        <v>350</v>
      </c>
      <c r="R36" s="4">
        <f t="shared" si="4"/>
        <v>294</v>
      </c>
    </row>
    <row r="37" spans="1:18" x14ac:dyDescent="0.25">
      <c r="A37" s="203"/>
      <c r="B37" s="57">
        <f t="shared" si="13"/>
        <v>2</v>
      </c>
      <c r="C37" s="212"/>
      <c r="D37" s="37" t="s">
        <v>79</v>
      </c>
      <c r="E37" s="6">
        <v>0.17499999999999999</v>
      </c>
      <c r="F37" s="59">
        <f t="shared" si="14"/>
        <v>84</v>
      </c>
      <c r="G37" s="48"/>
      <c r="H37" s="92"/>
      <c r="I37" s="7"/>
      <c r="J37" s="6">
        <f t="shared" si="12"/>
        <v>14.7</v>
      </c>
      <c r="L37" s="36" t="s">
        <v>90</v>
      </c>
      <c r="M37" s="8">
        <f>J79+J121+J166+J226</f>
        <v>7.6859999999999999</v>
      </c>
      <c r="N37" s="67">
        <v>0.22399999999999998</v>
      </c>
      <c r="O37" s="49">
        <v>50</v>
      </c>
      <c r="P37" s="8">
        <f t="shared" si="3"/>
        <v>7.4823636363636359</v>
      </c>
      <c r="Q37" s="49">
        <v>55</v>
      </c>
      <c r="R37" s="4">
        <f t="shared" si="4"/>
        <v>411.53</v>
      </c>
    </row>
    <row r="38" spans="1:18" x14ac:dyDescent="0.25">
      <c r="A38" s="203"/>
      <c r="B38" s="57">
        <f t="shared" si="13"/>
        <v>2</v>
      </c>
      <c r="C38" s="199" t="s">
        <v>102</v>
      </c>
      <c r="D38" s="37" t="s">
        <v>77</v>
      </c>
      <c r="E38" s="6">
        <f>H38/G38</f>
        <v>5.2393999999999996E-2</v>
      </c>
      <c r="F38" s="59">
        <f t="shared" si="14"/>
        <v>84</v>
      </c>
      <c r="G38" s="48">
        <v>400</v>
      </c>
      <c r="H38" s="92">
        <f>61-H30-H31-H32-H33-H34-H35-H36-H37-H39-H40-H41-H42-H43-H44-H45-H46-H47-H48-H49-H50</f>
        <v>20.957599999999999</v>
      </c>
      <c r="I38" s="7">
        <f t="shared" ref="I38:I47" si="15">J38*G38</f>
        <v>1760.4384</v>
      </c>
      <c r="J38" s="6">
        <f t="shared" si="12"/>
        <v>4.4010959999999999</v>
      </c>
      <c r="L38" s="37" t="s">
        <v>110</v>
      </c>
      <c r="M38" s="8">
        <f>J130+J212</f>
        <v>2.2999999999999998</v>
      </c>
      <c r="N38" s="67">
        <v>0.08</v>
      </c>
      <c r="O38" s="49">
        <v>125</v>
      </c>
      <c r="P38" s="8">
        <f t="shared" si="3"/>
        <v>2.2056603773584902</v>
      </c>
      <c r="Q38" s="49">
        <v>106</v>
      </c>
      <c r="R38" s="4">
        <f t="shared" si="4"/>
        <v>233.79999999999995</v>
      </c>
    </row>
    <row r="39" spans="1:18" x14ac:dyDescent="0.25">
      <c r="A39" s="203"/>
      <c r="B39" s="57">
        <f t="shared" si="13"/>
        <v>2</v>
      </c>
      <c r="C39" s="199"/>
      <c r="D39" s="37" t="s">
        <v>38</v>
      </c>
      <c r="E39" s="6">
        <v>9.0000000000000011E-3</v>
      </c>
      <c r="F39" s="59">
        <f t="shared" si="14"/>
        <v>84</v>
      </c>
      <c r="G39" s="48">
        <v>40</v>
      </c>
      <c r="H39" s="92">
        <f t="shared" ref="H39:H44" si="16">E39*G39</f>
        <v>0.36000000000000004</v>
      </c>
      <c r="I39" s="7">
        <f t="shared" si="15"/>
        <v>30.240000000000006</v>
      </c>
      <c r="J39" s="6">
        <f t="shared" si="12"/>
        <v>0.75600000000000012</v>
      </c>
      <c r="L39" s="36" t="s">
        <v>73</v>
      </c>
      <c r="M39" s="8">
        <f>J134</f>
        <v>0.155</v>
      </c>
      <c r="N39" s="67">
        <v>0.01</v>
      </c>
      <c r="O39" s="49">
        <v>40</v>
      </c>
      <c r="P39" s="8">
        <f t="shared" si="3"/>
        <v>0.14499999999999999</v>
      </c>
      <c r="Q39" s="49">
        <v>40</v>
      </c>
      <c r="R39" s="4">
        <f t="shared" si="4"/>
        <v>5.8</v>
      </c>
    </row>
    <row r="40" spans="1:18" x14ac:dyDescent="0.25">
      <c r="A40" s="203"/>
      <c r="B40" s="57">
        <f t="shared" si="13"/>
        <v>2</v>
      </c>
      <c r="C40" s="199"/>
      <c r="D40" s="37" t="s">
        <v>69</v>
      </c>
      <c r="E40" s="6">
        <v>1.2E-2</v>
      </c>
      <c r="F40" s="59">
        <f t="shared" si="14"/>
        <v>84</v>
      </c>
      <c r="G40" s="48">
        <v>75</v>
      </c>
      <c r="H40" s="92">
        <f t="shared" si="16"/>
        <v>0.9</v>
      </c>
      <c r="I40" s="7">
        <f t="shared" si="15"/>
        <v>75.599999999999994</v>
      </c>
      <c r="J40" s="6">
        <f t="shared" si="12"/>
        <v>1.008</v>
      </c>
      <c r="L40" s="36" t="s">
        <v>16</v>
      </c>
      <c r="M40" s="8">
        <f>J143</f>
        <v>0.124</v>
      </c>
      <c r="N40" s="67">
        <v>8.0000000000000002E-3</v>
      </c>
      <c r="O40" s="49">
        <v>47</v>
      </c>
      <c r="P40" s="8">
        <f t="shared" si="3"/>
        <v>0.11599999999999999</v>
      </c>
      <c r="Q40" s="49">
        <v>47</v>
      </c>
      <c r="R40" s="4">
        <f t="shared" si="4"/>
        <v>5.452</v>
      </c>
    </row>
    <row r="41" spans="1:18" x14ac:dyDescent="0.25">
      <c r="A41" s="203"/>
      <c r="B41" s="57">
        <f t="shared" si="13"/>
        <v>2</v>
      </c>
      <c r="C41" s="199"/>
      <c r="D41" s="37" t="s">
        <v>19</v>
      </c>
      <c r="E41" s="6">
        <v>5.0000000000000001E-3</v>
      </c>
      <c r="F41" s="59">
        <f t="shared" si="14"/>
        <v>84</v>
      </c>
      <c r="G41" s="48">
        <v>175</v>
      </c>
      <c r="H41" s="92">
        <f t="shared" si="16"/>
        <v>0.875</v>
      </c>
      <c r="I41" s="7">
        <f t="shared" si="15"/>
        <v>73.5</v>
      </c>
      <c r="J41" s="6">
        <f t="shared" si="12"/>
        <v>0.42</v>
      </c>
      <c r="L41" s="54" t="s">
        <v>41</v>
      </c>
      <c r="M41" s="54">
        <f>SUM(M7:M40)</f>
        <v>494.29989562820515</v>
      </c>
      <c r="N41" s="54">
        <f t="shared" ref="N41" si="17">SUM(N7:N40)</f>
        <v>11.402650378378375</v>
      </c>
      <c r="O41" s="54"/>
      <c r="P41" s="54">
        <f>SUM(P7:P40)</f>
        <v>483.18134622242309</v>
      </c>
      <c r="Q41" s="63"/>
      <c r="R41" s="30">
        <f>SUM(R7:R40)</f>
        <v>48007.000000000015</v>
      </c>
    </row>
    <row r="42" spans="1:18" x14ac:dyDescent="0.25">
      <c r="A42" s="203"/>
      <c r="B42" s="57">
        <f t="shared" si="13"/>
        <v>2</v>
      </c>
      <c r="C42" s="199"/>
      <c r="D42" s="37" t="s">
        <v>7</v>
      </c>
      <c r="E42" s="6">
        <v>3.0000000000000001E-3</v>
      </c>
      <c r="F42" s="59">
        <f t="shared" si="14"/>
        <v>84</v>
      </c>
      <c r="G42" s="48">
        <v>115</v>
      </c>
      <c r="H42" s="92">
        <f t="shared" si="16"/>
        <v>0.34500000000000003</v>
      </c>
      <c r="I42" s="7">
        <f t="shared" si="15"/>
        <v>28.98</v>
      </c>
      <c r="J42" s="6">
        <f t="shared" si="12"/>
        <v>0.252</v>
      </c>
      <c r="L42"/>
      <c r="M42"/>
      <c r="N42"/>
      <c r="O42"/>
      <c r="P42"/>
      <c r="Q42"/>
      <c r="R42" s="29"/>
    </row>
    <row r="43" spans="1:18" x14ac:dyDescent="0.25">
      <c r="A43" s="203"/>
      <c r="B43" s="57">
        <f t="shared" si="13"/>
        <v>2</v>
      </c>
      <c r="C43" s="204" t="s">
        <v>26</v>
      </c>
      <c r="D43" s="37" t="s">
        <v>21</v>
      </c>
      <c r="E43" s="6">
        <v>6.0999999999999999E-2</v>
      </c>
      <c r="F43" s="59">
        <f t="shared" si="14"/>
        <v>84</v>
      </c>
      <c r="G43" s="48">
        <v>100</v>
      </c>
      <c r="H43" s="92">
        <f t="shared" si="16"/>
        <v>6.1</v>
      </c>
      <c r="I43" s="7">
        <f t="shared" si="15"/>
        <v>512.4</v>
      </c>
      <c r="J43" s="6">
        <f t="shared" si="12"/>
        <v>5.1239999999999997</v>
      </c>
      <c r="L43" s="29"/>
      <c r="M43"/>
      <c r="N43"/>
      <c r="O43"/>
      <c r="P43" s="29"/>
      <c r="Q43"/>
      <c r="R43"/>
    </row>
    <row r="44" spans="1:18" ht="15.75" x14ac:dyDescent="0.25">
      <c r="A44" s="203"/>
      <c r="B44" s="57">
        <f t="shared" si="13"/>
        <v>2</v>
      </c>
      <c r="C44" s="204"/>
      <c r="D44" s="37" t="s">
        <v>27</v>
      </c>
      <c r="E44" s="6">
        <v>6.0000000000000001E-3</v>
      </c>
      <c r="F44" s="59">
        <f t="shared" si="14"/>
        <v>84</v>
      </c>
      <c r="G44" s="48">
        <v>665</v>
      </c>
      <c r="H44" s="92">
        <f t="shared" si="16"/>
        <v>3.99</v>
      </c>
      <c r="I44" s="7">
        <f t="shared" si="15"/>
        <v>335.16</v>
      </c>
      <c r="J44" s="6">
        <f t="shared" si="12"/>
        <v>0.504</v>
      </c>
      <c r="L44" s="91" t="s">
        <v>95</v>
      </c>
      <c r="M44" s="61"/>
      <c r="N44" s="61"/>
      <c r="O44" s="61"/>
      <c r="P44" s="213" t="s">
        <v>130</v>
      </c>
      <c r="Q44" s="213"/>
      <c r="R44" s="213"/>
    </row>
    <row r="45" spans="1:18" x14ac:dyDescent="0.25">
      <c r="A45" s="203"/>
      <c r="B45" s="57">
        <f t="shared" si="13"/>
        <v>2</v>
      </c>
      <c r="C45" s="183" t="s">
        <v>39</v>
      </c>
      <c r="D45" s="36" t="s">
        <v>76</v>
      </c>
      <c r="E45" s="44">
        <v>0.02</v>
      </c>
      <c r="F45" s="59">
        <f t="shared" si="14"/>
        <v>84</v>
      </c>
      <c r="G45" s="47">
        <v>140</v>
      </c>
      <c r="H45" s="5">
        <f>G45*E45</f>
        <v>2.8000000000000003</v>
      </c>
      <c r="I45" s="7">
        <f t="shared" si="15"/>
        <v>235.2</v>
      </c>
      <c r="J45" s="8">
        <f t="shared" si="12"/>
        <v>1.68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x14ac:dyDescent="0.25">
      <c r="A46" s="203"/>
      <c r="B46" s="57">
        <f t="shared" si="13"/>
        <v>2</v>
      </c>
      <c r="C46" s="184"/>
      <c r="D46" s="36" t="s">
        <v>12</v>
      </c>
      <c r="E46" s="44">
        <v>0.02</v>
      </c>
      <c r="F46" s="59">
        <f t="shared" si="14"/>
        <v>84</v>
      </c>
      <c r="G46" s="47">
        <v>50</v>
      </c>
      <c r="H46" s="5">
        <f>G46*E46</f>
        <v>1</v>
      </c>
      <c r="I46" s="7">
        <f t="shared" si="15"/>
        <v>84</v>
      </c>
      <c r="J46" s="8">
        <f t="shared" si="12"/>
        <v>1.68</v>
      </c>
      <c r="K46"/>
      <c r="L46"/>
      <c r="M46" s="29"/>
      <c r="N46" s="29"/>
      <c r="O46" s="29"/>
      <c r="P46" s="29"/>
      <c r="Q46"/>
      <c r="R46"/>
    </row>
    <row r="47" spans="1:18" x14ac:dyDescent="0.25">
      <c r="A47" s="203"/>
      <c r="B47" s="57">
        <f t="shared" si="13"/>
        <v>2</v>
      </c>
      <c r="C47" s="184"/>
      <c r="D47" s="36" t="s">
        <v>13</v>
      </c>
      <c r="E47" s="19">
        <v>2.0000000000000001E-4</v>
      </c>
      <c r="F47" s="59">
        <f t="shared" si="14"/>
        <v>84</v>
      </c>
      <c r="G47" s="47">
        <v>297</v>
      </c>
      <c r="H47" s="5">
        <f>G47*E47</f>
        <v>5.9400000000000001E-2</v>
      </c>
      <c r="I47" s="7">
        <f t="shared" si="15"/>
        <v>4.9896000000000011</v>
      </c>
      <c r="J47" s="8">
        <f>F47*E47</f>
        <v>1.6800000000000002E-2</v>
      </c>
      <c r="L47"/>
      <c r="M47" s="29"/>
      <c r="N47" s="29"/>
      <c r="O47" s="29"/>
      <c r="P47" s="29"/>
      <c r="Q47"/>
      <c r="R47"/>
    </row>
    <row r="48" spans="1:18" x14ac:dyDescent="0.25">
      <c r="A48" s="203"/>
      <c r="B48" s="57">
        <f t="shared" si="13"/>
        <v>2</v>
      </c>
      <c r="C48" s="185"/>
      <c r="D48" s="36" t="s">
        <v>79</v>
      </c>
      <c r="E48" s="44">
        <v>0.2</v>
      </c>
      <c r="F48" s="59">
        <f t="shared" si="14"/>
        <v>84</v>
      </c>
      <c r="G48" s="47"/>
      <c r="H48" s="5"/>
      <c r="I48" s="7"/>
      <c r="J48" s="8">
        <f t="shared" si="12"/>
        <v>16.8</v>
      </c>
      <c r="L48"/>
      <c r="M48" s="27"/>
      <c r="N48" s="27"/>
      <c r="O48" s="27"/>
      <c r="P48" s="27"/>
      <c r="Q48" s="29"/>
      <c r="R48"/>
    </row>
    <row r="49" spans="1:18" x14ac:dyDescent="0.25">
      <c r="A49" s="203"/>
      <c r="B49" s="57">
        <f t="shared" si="13"/>
        <v>2</v>
      </c>
      <c r="C49" s="94" t="s">
        <v>38</v>
      </c>
      <c r="D49" s="37" t="s">
        <v>38</v>
      </c>
      <c r="E49" s="6">
        <v>0.08</v>
      </c>
      <c r="F49" s="59">
        <f t="shared" si="14"/>
        <v>84</v>
      </c>
      <c r="G49" s="48">
        <v>40</v>
      </c>
      <c r="H49" s="92">
        <f>E49*G49</f>
        <v>3.2</v>
      </c>
      <c r="I49" s="7">
        <f>J49*G49</f>
        <v>268.8</v>
      </c>
      <c r="J49" s="6">
        <f t="shared" si="12"/>
        <v>6.72</v>
      </c>
      <c r="L49"/>
      <c r="M49"/>
      <c r="N49"/>
      <c r="O49"/>
      <c r="P49"/>
      <c r="Q49" s="27"/>
      <c r="R49"/>
    </row>
    <row r="50" spans="1:18" x14ac:dyDescent="0.25">
      <c r="A50" s="215"/>
      <c r="B50" s="57">
        <f t="shared" si="13"/>
        <v>2</v>
      </c>
      <c r="C50" s="96" t="s">
        <v>70</v>
      </c>
      <c r="D50" s="36" t="s">
        <v>70</v>
      </c>
      <c r="E50" s="8">
        <v>0.1</v>
      </c>
      <c r="F50" s="59">
        <f t="shared" si="14"/>
        <v>84</v>
      </c>
      <c r="G50" s="48">
        <v>98</v>
      </c>
      <c r="H50" s="92">
        <f>E50*G50</f>
        <v>9.8000000000000007</v>
      </c>
      <c r="I50" s="7">
        <f>J50*G50</f>
        <v>823.2</v>
      </c>
      <c r="J50" s="6">
        <f t="shared" si="12"/>
        <v>8.4</v>
      </c>
      <c r="L50"/>
      <c r="M50"/>
      <c r="N50"/>
      <c r="O50"/>
      <c r="P50"/>
      <c r="Q50"/>
      <c r="R50"/>
    </row>
    <row r="51" spans="1:18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</v>
      </c>
      <c r="I51" s="2">
        <f>SUM(I30:I50)</f>
        <v>5123.9999999999991</v>
      </c>
      <c r="J51" s="45">
        <f>SUM(J30:J50)</f>
        <v>81.529896000000022</v>
      </c>
    </row>
    <row r="52" spans="1:18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x14ac:dyDescent="0.25">
      <c r="E53" s="27"/>
    </row>
    <row r="54" spans="1:18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x14ac:dyDescent="0.25">
      <c r="A55" s="180" t="s">
        <v>54</v>
      </c>
      <c r="B55" s="52">
        <v>1</v>
      </c>
      <c r="C55" s="192" t="s">
        <v>5</v>
      </c>
      <c r="D55" s="36" t="s">
        <v>6</v>
      </c>
      <c r="E55" s="44">
        <v>2.5999999999999999E-2</v>
      </c>
      <c r="F55" s="47">
        <f>B55*42</f>
        <v>42</v>
      </c>
      <c r="G55" s="47">
        <v>38</v>
      </c>
      <c r="H55" s="92">
        <f t="shared" ref="H55:H60" si="18">G55*E55</f>
        <v>0.98799999999999999</v>
      </c>
      <c r="I55" s="7">
        <f t="shared" ref="I55:I64" si="19">J55*G55</f>
        <v>41.495999999999995</v>
      </c>
      <c r="J55" s="8">
        <f>F55*E55</f>
        <v>1.0919999999999999</v>
      </c>
      <c r="L55" s="17"/>
    </row>
    <row r="56" spans="1:18" x14ac:dyDescent="0.25">
      <c r="A56" s="181"/>
      <c r="B56" s="60">
        <f>B55</f>
        <v>1</v>
      </c>
      <c r="C56" s="193"/>
      <c r="D56" s="36" t="s">
        <v>7</v>
      </c>
      <c r="E56" s="44">
        <v>6.0000000000000001E-3</v>
      </c>
      <c r="F56" s="58">
        <f>F55</f>
        <v>42</v>
      </c>
      <c r="G56" s="47">
        <v>115</v>
      </c>
      <c r="H56" s="92">
        <f t="shared" si="18"/>
        <v>0.69000000000000006</v>
      </c>
      <c r="I56" s="7">
        <f t="shared" si="19"/>
        <v>28.98</v>
      </c>
      <c r="J56" s="8">
        <f t="shared" ref="J56:J60" si="20">F56*E56</f>
        <v>0.252</v>
      </c>
      <c r="L56" s="17"/>
    </row>
    <row r="57" spans="1:18" x14ac:dyDescent="0.25">
      <c r="A57" s="181"/>
      <c r="B57" s="60">
        <f t="shared" ref="B57:B72" si="21">B56</f>
        <v>1</v>
      </c>
      <c r="C57" s="193"/>
      <c r="D57" s="36" t="s">
        <v>8</v>
      </c>
      <c r="E57" s="44">
        <v>3.5000000000000003E-2</v>
      </c>
      <c r="F57" s="58">
        <f t="shared" ref="F57:F72" si="22">F56</f>
        <v>42</v>
      </c>
      <c r="G57" s="47">
        <v>50</v>
      </c>
      <c r="H57" s="92">
        <f t="shared" si="18"/>
        <v>1.7500000000000002</v>
      </c>
      <c r="I57" s="7">
        <f t="shared" si="19"/>
        <v>73.500000000000014</v>
      </c>
      <c r="J57" s="8">
        <f>F57*E57</f>
        <v>1.4700000000000002</v>
      </c>
      <c r="L57" s="17"/>
    </row>
    <row r="58" spans="1:18" x14ac:dyDescent="0.25">
      <c r="A58" s="181"/>
      <c r="B58" s="60">
        <f t="shared" si="21"/>
        <v>1</v>
      </c>
      <c r="C58" s="193"/>
      <c r="D58" s="36" t="s">
        <v>10</v>
      </c>
      <c r="E58" s="44">
        <v>2.5000000000000001E-2</v>
      </c>
      <c r="F58" s="58">
        <f t="shared" si="22"/>
        <v>42</v>
      </c>
      <c r="G58" s="47">
        <v>50</v>
      </c>
      <c r="H58" s="92">
        <f t="shared" si="18"/>
        <v>1.25</v>
      </c>
      <c r="I58" s="7">
        <f t="shared" si="19"/>
        <v>52.5</v>
      </c>
      <c r="J58" s="8">
        <f t="shared" si="20"/>
        <v>1.05</v>
      </c>
      <c r="L58" s="17"/>
    </row>
    <row r="59" spans="1:18" x14ac:dyDescent="0.25">
      <c r="A59" s="181"/>
      <c r="B59" s="60">
        <f t="shared" si="21"/>
        <v>1</v>
      </c>
      <c r="C59" s="193"/>
      <c r="D59" s="36" t="s">
        <v>9</v>
      </c>
      <c r="E59" s="44">
        <v>1.9E-2</v>
      </c>
      <c r="F59" s="58">
        <f t="shared" si="22"/>
        <v>42</v>
      </c>
      <c r="G59" s="47">
        <v>40</v>
      </c>
      <c r="H59" s="92">
        <f t="shared" si="18"/>
        <v>0.76</v>
      </c>
      <c r="I59" s="7">
        <f t="shared" si="19"/>
        <v>31.919999999999998</v>
      </c>
      <c r="J59" s="8">
        <f t="shared" si="20"/>
        <v>0.79799999999999993</v>
      </c>
      <c r="L59" s="17"/>
    </row>
    <row r="60" spans="1:18" x14ac:dyDescent="0.25">
      <c r="A60" s="181"/>
      <c r="B60" s="60">
        <f t="shared" si="21"/>
        <v>1</v>
      </c>
      <c r="C60" s="194"/>
      <c r="D60" s="36" t="s">
        <v>11</v>
      </c>
      <c r="E60" s="44">
        <v>1.7999999999999999E-2</v>
      </c>
      <c r="F60" s="58">
        <f t="shared" si="22"/>
        <v>42</v>
      </c>
      <c r="G60" s="47">
        <v>27</v>
      </c>
      <c r="H60" s="92">
        <f t="shared" si="18"/>
        <v>0.48599999999999999</v>
      </c>
      <c r="I60" s="7">
        <f t="shared" si="19"/>
        <v>20.411999999999995</v>
      </c>
      <c r="J60" s="8">
        <f t="shared" si="20"/>
        <v>0.75599999999999989</v>
      </c>
    </row>
    <row r="61" spans="1:18" x14ac:dyDescent="0.25">
      <c r="A61" s="181"/>
      <c r="B61" s="60">
        <f t="shared" si="21"/>
        <v>1</v>
      </c>
      <c r="C61" s="192" t="s">
        <v>28</v>
      </c>
      <c r="D61" s="36" t="s">
        <v>81</v>
      </c>
      <c r="E61" s="6">
        <f>H61/G61</f>
        <v>7.2829000000000019E-2</v>
      </c>
      <c r="F61" s="58">
        <f t="shared" si="22"/>
        <v>42</v>
      </c>
      <c r="G61" s="49">
        <v>400</v>
      </c>
      <c r="H61" s="5">
        <f>61-H55-H56-H57-H58-H59-H60-H62-H63-H64-H65-H66-H67-H68-H69-H70-H71-H72</f>
        <v>29.131600000000009</v>
      </c>
      <c r="I61" s="7">
        <f t="shared" si="19"/>
        <v>1223.5272000000004</v>
      </c>
      <c r="J61" s="8">
        <f>F61*E61</f>
        <v>3.0588180000000009</v>
      </c>
    </row>
    <row r="62" spans="1:18" x14ac:dyDescent="0.25">
      <c r="A62" s="181"/>
      <c r="B62" s="60">
        <f t="shared" si="21"/>
        <v>1</v>
      </c>
      <c r="C62" s="193"/>
      <c r="D62" s="36" t="s">
        <v>57</v>
      </c>
      <c r="E62" s="6">
        <v>0.03</v>
      </c>
      <c r="F62" s="58">
        <f t="shared" si="22"/>
        <v>42</v>
      </c>
      <c r="G62" s="49">
        <v>130</v>
      </c>
      <c r="H62" s="5">
        <f>G62*E62</f>
        <v>3.9</v>
      </c>
      <c r="I62" s="7">
        <f t="shared" si="19"/>
        <v>163.80000000000001</v>
      </c>
      <c r="J62" s="8">
        <f t="shared" ref="J62:J72" si="23">F62*E62</f>
        <v>1.26</v>
      </c>
    </row>
    <row r="63" spans="1:18" x14ac:dyDescent="0.25">
      <c r="A63" s="181"/>
      <c r="B63" s="60">
        <f t="shared" si="21"/>
        <v>1</v>
      </c>
      <c r="C63" s="193"/>
      <c r="D63" s="36" t="s">
        <v>32</v>
      </c>
      <c r="E63" s="6">
        <v>1.2E-2</v>
      </c>
      <c r="F63" s="58">
        <f t="shared" si="22"/>
        <v>42</v>
      </c>
      <c r="G63" s="49">
        <v>165</v>
      </c>
      <c r="H63" s="5">
        <f>G63*E63</f>
        <v>1.98</v>
      </c>
      <c r="I63" s="7">
        <f t="shared" si="19"/>
        <v>83.16</v>
      </c>
      <c r="J63" s="8">
        <f t="shared" si="23"/>
        <v>0.504</v>
      </c>
    </row>
    <row r="64" spans="1:18" x14ac:dyDescent="0.25">
      <c r="A64" s="181"/>
      <c r="B64" s="60">
        <f t="shared" si="21"/>
        <v>1</v>
      </c>
      <c r="C64" s="193"/>
      <c r="D64" s="36" t="s">
        <v>24</v>
      </c>
      <c r="E64" s="6">
        <v>2E-3</v>
      </c>
      <c r="F64" s="58">
        <f t="shared" si="22"/>
        <v>42</v>
      </c>
      <c r="G64" s="47">
        <v>215</v>
      </c>
      <c r="H64" s="5">
        <f>G64*E64</f>
        <v>0.43</v>
      </c>
      <c r="I64" s="7">
        <f t="shared" si="19"/>
        <v>18.060000000000002</v>
      </c>
      <c r="J64" s="8">
        <f t="shared" si="23"/>
        <v>8.4000000000000005E-2</v>
      </c>
    </row>
    <row r="65" spans="1:18" x14ac:dyDescent="0.25">
      <c r="A65" s="181"/>
      <c r="B65" s="60">
        <f t="shared" si="21"/>
        <v>1</v>
      </c>
      <c r="C65" s="194"/>
      <c r="D65" s="36" t="s">
        <v>79</v>
      </c>
      <c r="E65" s="6">
        <v>0.2</v>
      </c>
      <c r="F65" s="58">
        <f t="shared" si="22"/>
        <v>42</v>
      </c>
      <c r="G65" s="47"/>
      <c r="H65" s="5"/>
      <c r="I65" s="7"/>
      <c r="J65" s="8">
        <f t="shared" si="23"/>
        <v>8.4</v>
      </c>
    </row>
    <row r="66" spans="1:18" x14ac:dyDescent="0.25">
      <c r="A66" s="181"/>
      <c r="B66" s="60">
        <f t="shared" si="21"/>
        <v>1</v>
      </c>
      <c r="C66" s="192" t="s">
        <v>82</v>
      </c>
      <c r="D66" s="36" t="s">
        <v>8</v>
      </c>
      <c r="E66" s="6">
        <v>0.2</v>
      </c>
      <c r="F66" s="58">
        <f t="shared" si="22"/>
        <v>42</v>
      </c>
      <c r="G66" s="47">
        <v>50</v>
      </c>
      <c r="H66" s="5">
        <f>G66*E66</f>
        <v>10</v>
      </c>
      <c r="I66" s="7">
        <f>J66*G66</f>
        <v>420</v>
      </c>
      <c r="J66" s="8">
        <f t="shared" si="23"/>
        <v>8.4</v>
      </c>
    </row>
    <row r="67" spans="1:18" x14ac:dyDescent="0.25">
      <c r="A67" s="181"/>
      <c r="B67" s="60">
        <f t="shared" si="21"/>
        <v>1</v>
      </c>
      <c r="C67" s="194"/>
      <c r="D67" s="36" t="s">
        <v>27</v>
      </c>
      <c r="E67" s="6">
        <v>5.0000000000000001E-3</v>
      </c>
      <c r="F67" s="58">
        <f t="shared" si="22"/>
        <v>42</v>
      </c>
      <c r="G67" s="47">
        <v>665</v>
      </c>
      <c r="H67" s="5">
        <f>G67*E67</f>
        <v>3.3250000000000002</v>
      </c>
      <c r="I67" s="7">
        <f>J67*G67</f>
        <v>139.65</v>
      </c>
      <c r="J67" s="8">
        <f t="shared" si="23"/>
        <v>0.21</v>
      </c>
    </row>
    <row r="68" spans="1:18" x14ac:dyDescent="0.25">
      <c r="A68" s="181"/>
      <c r="B68" s="60">
        <f t="shared" si="21"/>
        <v>1</v>
      </c>
      <c r="C68" s="183" t="s">
        <v>99</v>
      </c>
      <c r="D68" s="36" t="s">
        <v>14</v>
      </c>
      <c r="E68" s="6">
        <v>4.5999999999999999E-2</v>
      </c>
      <c r="F68" s="58">
        <f t="shared" si="22"/>
        <v>42</v>
      </c>
      <c r="G68" s="49">
        <v>75</v>
      </c>
      <c r="H68" s="5">
        <f>G68*E68</f>
        <v>3.4499999999999997</v>
      </c>
      <c r="I68" s="7">
        <f>J68*G68</f>
        <v>144.9</v>
      </c>
      <c r="J68" s="8">
        <f t="shared" si="23"/>
        <v>1.9319999999999999</v>
      </c>
    </row>
    <row r="69" spans="1:18" x14ac:dyDescent="0.25">
      <c r="A69" s="181"/>
      <c r="B69" s="60">
        <f t="shared" si="21"/>
        <v>1</v>
      </c>
      <c r="C69" s="184"/>
      <c r="D69" s="36" t="s">
        <v>12</v>
      </c>
      <c r="E69" s="6">
        <v>2.4E-2</v>
      </c>
      <c r="F69" s="58">
        <f t="shared" si="22"/>
        <v>42</v>
      </c>
      <c r="G69" s="47">
        <v>50</v>
      </c>
      <c r="H69" s="5">
        <f>G69*E69</f>
        <v>1.2</v>
      </c>
      <c r="I69" s="7">
        <f>J69*G69</f>
        <v>50.4</v>
      </c>
      <c r="J69" s="8">
        <f t="shared" si="23"/>
        <v>1.008</v>
      </c>
      <c r="L69"/>
      <c r="M69"/>
      <c r="N69"/>
      <c r="O69"/>
      <c r="P69"/>
      <c r="Q69"/>
      <c r="R69"/>
    </row>
    <row r="70" spans="1:18" x14ac:dyDescent="0.25">
      <c r="A70" s="181"/>
      <c r="B70" s="60">
        <f t="shared" si="21"/>
        <v>1</v>
      </c>
      <c r="C70" s="184"/>
      <c r="D70" s="36" t="s">
        <v>13</v>
      </c>
      <c r="E70" s="40">
        <v>2.0000000000000001E-4</v>
      </c>
      <c r="F70" s="58">
        <f t="shared" si="22"/>
        <v>42</v>
      </c>
      <c r="G70" s="47">
        <v>297</v>
      </c>
      <c r="H70" s="5">
        <f>G70*E70</f>
        <v>5.9400000000000001E-2</v>
      </c>
      <c r="I70" s="7">
        <f>J70*G70</f>
        <v>2.4948000000000006</v>
      </c>
      <c r="J70" s="8">
        <f t="shared" si="23"/>
        <v>8.4000000000000012E-3</v>
      </c>
      <c r="L70"/>
      <c r="M70"/>
      <c r="N70"/>
      <c r="O70"/>
      <c r="P70"/>
      <c r="Q70"/>
      <c r="R70"/>
    </row>
    <row r="71" spans="1:18" x14ac:dyDescent="0.25">
      <c r="A71" s="181"/>
      <c r="B71" s="60">
        <f t="shared" si="21"/>
        <v>1</v>
      </c>
      <c r="C71" s="185"/>
      <c r="D71" s="36" t="s">
        <v>79</v>
      </c>
      <c r="E71" s="6">
        <v>0.17199999999999999</v>
      </c>
      <c r="F71" s="58">
        <f t="shared" si="22"/>
        <v>42</v>
      </c>
      <c r="G71" s="47"/>
      <c r="H71" s="5"/>
      <c r="I71" s="7"/>
      <c r="J71" s="8">
        <f t="shared" si="23"/>
        <v>7.2239999999999993</v>
      </c>
      <c r="L71"/>
      <c r="M71"/>
      <c r="N71"/>
      <c r="O71"/>
      <c r="P71"/>
      <c r="Q71"/>
      <c r="R71"/>
    </row>
    <row r="72" spans="1:18" x14ac:dyDescent="0.25">
      <c r="A72" s="191"/>
      <c r="B72" s="60">
        <f t="shared" si="21"/>
        <v>1</v>
      </c>
      <c r="C72" s="3" t="s">
        <v>38</v>
      </c>
      <c r="D72" s="41" t="s">
        <v>38</v>
      </c>
      <c r="E72" s="6">
        <v>0.04</v>
      </c>
      <c r="F72" s="58">
        <f t="shared" si="22"/>
        <v>42</v>
      </c>
      <c r="G72" s="47">
        <v>40</v>
      </c>
      <c r="H72" s="5">
        <f>G72*E72</f>
        <v>1.6</v>
      </c>
      <c r="I72" s="7">
        <f>J72*G72</f>
        <v>67.2</v>
      </c>
      <c r="J72" s="8">
        <f t="shared" si="23"/>
        <v>1.68</v>
      </c>
      <c r="L72"/>
      <c r="M72"/>
      <c r="N72"/>
      <c r="O72"/>
      <c r="P72"/>
      <c r="Q72"/>
      <c r="R72"/>
    </row>
    <row r="73" spans="1:18" x14ac:dyDescent="0.25">
      <c r="A73" s="174" t="s">
        <v>41</v>
      </c>
      <c r="B73" s="174"/>
      <c r="C73" s="174"/>
      <c r="D73" s="174"/>
      <c r="E73" s="45"/>
      <c r="F73" s="93"/>
      <c r="G73" s="93"/>
      <c r="H73" s="2">
        <f>SUM(H55:H72)</f>
        <v>61.000000000000014</v>
      </c>
      <c r="I73" s="2">
        <f>SUM(I55:I72)</f>
        <v>2562.0000000000005</v>
      </c>
      <c r="J73" s="45">
        <f>SUM(J55:J72)</f>
        <v>39.187217999999994</v>
      </c>
      <c r="L73"/>
      <c r="M73"/>
      <c r="N73"/>
      <c r="O73"/>
      <c r="P73"/>
      <c r="Q73"/>
      <c r="R73"/>
    </row>
    <row r="74" spans="1:18" x14ac:dyDescent="0.25">
      <c r="A74" s="209" t="s">
        <v>55</v>
      </c>
      <c r="B74" s="46">
        <v>1</v>
      </c>
      <c r="C74" s="195" t="s">
        <v>100</v>
      </c>
      <c r="D74" s="37" t="s">
        <v>9</v>
      </c>
      <c r="E74" s="6">
        <v>9.4E-2</v>
      </c>
      <c r="F74" s="48">
        <f>B74*42</f>
        <v>42</v>
      </c>
      <c r="G74" s="49">
        <v>40</v>
      </c>
      <c r="H74" s="92">
        <f t="shared" ref="H74:H82" si="24">E74*G74</f>
        <v>3.76</v>
      </c>
      <c r="I74" s="7">
        <f t="shared" ref="I74:I82" si="25">J74*G74</f>
        <v>157.91999999999999</v>
      </c>
      <c r="J74" s="6">
        <f>F74*E74</f>
        <v>3.948</v>
      </c>
      <c r="L74"/>
      <c r="M74"/>
      <c r="N74"/>
      <c r="O74"/>
      <c r="P74"/>
      <c r="Q74"/>
      <c r="R74"/>
    </row>
    <row r="75" spans="1:18" x14ac:dyDescent="0.25">
      <c r="A75" s="209"/>
      <c r="B75" s="57">
        <f>B74</f>
        <v>1</v>
      </c>
      <c r="C75" s="195"/>
      <c r="D75" s="37" t="s">
        <v>29</v>
      </c>
      <c r="E75" s="6">
        <v>2.9000000000000001E-2</v>
      </c>
      <c r="F75" s="59">
        <f>F74</f>
        <v>42</v>
      </c>
      <c r="G75" s="49">
        <v>75</v>
      </c>
      <c r="H75" s="92">
        <f t="shared" si="24"/>
        <v>2.1750000000000003</v>
      </c>
      <c r="I75" s="7">
        <f t="shared" si="25"/>
        <v>91.35</v>
      </c>
      <c r="J75" s="6">
        <f t="shared" ref="J75:J90" si="26">F75*E75</f>
        <v>1.218</v>
      </c>
      <c r="L75"/>
      <c r="M75"/>
      <c r="N75"/>
      <c r="O75"/>
      <c r="P75"/>
      <c r="Q75"/>
      <c r="R75"/>
    </row>
    <row r="76" spans="1:18" x14ac:dyDescent="0.25">
      <c r="A76" s="209"/>
      <c r="B76" s="57">
        <f t="shared" ref="B76:B90" si="27">B75</f>
        <v>1</v>
      </c>
      <c r="C76" s="195"/>
      <c r="D76" s="37" t="s">
        <v>15</v>
      </c>
      <c r="E76" s="6">
        <v>0.01</v>
      </c>
      <c r="F76" s="59">
        <f t="shared" ref="F76:F90" si="28">F75</f>
        <v>42</v>
      </c>
      <c r="G76" s="49">
        <v>140</v>
      </c>
      <c r="H76" s="92">
        <f t="shared" si="24"/>
        <v>1.4000000000000001</v>
      </c>
      <c r="I76" s="7">
        <f t="shared" si="25"/>
        <v>58.8</v>
      </c>
      <c r="J76" s="6">
        <f t="shared" si="26"/>
        <v>0.42</v>
      </c>
      <c r="L76" s="17"/>
    </row>
    <row r="77" spans="1:18" x14ac:dyDescent="0.25">
      <c r="A77" s="209"/>
      <c r="B77" s="57">
        <f t="shared" si="27"/>
        <v>1</v>
      </c>
      <c r="C77" s="195"/>
      <c r="D77" s="37" t="s">
        <v>12</v>
      </c>
      <c r="E77" s="6">
        <v>1E-3</v>
      </c>
      <c r="F77" s="59">
        <f t="shared" si="28"/>
        <v>42</v>
      </c>
      <c r="G77" s="48">
        <v>50</v>
      </c>
      <c r="H77" s="92">
        <f t="shared" si="24"/>
        <v>0.05</v>
      </c>
      <c r="I77" s="7">
        <f t="shared" si="25"/>
        <v>2.1</v>
      </c>
      <c r="J77" s="6">
        <f t="shared" si="26"/>
        <v>4.2000000000000003E-2</v>
      </c>
      <c r="L77" s="17"/>
    </row>
    <row r="78" spans="1:18" x14ac:dyDescent="0.25">
      <c r="A78" s="209"/>
      <c r="B78" s="57">
        <f t="shared" si="27"/>
        <v>1</v>
      </c>
      <c r="C78" s="210" t="s">
        <v>58</v>
      </c>
      <c r="D78" s="37" t="s">
        <v>8</v>
      </c>
      <c r="E78" s="6">
        <v>0.1</v>
      </c>
      <c r="F78" s="59">
        <f t="shared" si="28"/>
        <v>42</v>
      </c>
      <c r="G78" s="47">
        <v>50</v>
      </c>
      <c r="H78" s="92">
        <f t="shared" si="24"/>
        <v>5</v>
      </c>
      <c r="I78" s="7">
        <f t="shared" si="25"/>
        <v>210</v>
      </c>
      <c r="J78" s="6">
        <f t="shared" si="26"/>
        <v>4.2</v>
      </c>
      <c r="L78" s="17"/>
    </row>
    <row r="79" spans="1:18" x14ac:dyDescent="0.25">
      <c r="A79" s="209"/>
      <c r="B79" s="57">
        <f t="shared" si="27"/>
        <v>1</v>
      </c>
      <c r="C79" s="211"/>
      <c r="D79" s="37" t="s">
        <v>56</v>
      </c>
      <c r="E79" s="6">
        <v>0.01</v>
      </c>
      <c r="F79" s="59">
        <f t="shared" si="28"/>
        <v>42</v>
      </c>
      <c r="G79" s="48">
        <v>55</v>
      </c>
      <c r="H79" s="92">
        <f t="shared" si="24"/>
        <v>0.55000000000000004</v>
      </c>
      <c r="I79" s="7">
        <f t="shared" si="25"/>
        <v>23.099999999999998</v>
      </c>
      <c r="J79" s="6">
        <f t="shared" si="26"/>
        <v>0.42</v>
      </c>
      <c r="L79" s="17"/>
    </row>
    <row r="80" spans="1:18" x14ac:dyDescent="0.25">
      <c r="A80" s="209"/>
      <c r="B80" s="57">
        <f t="shared" si="27"/>
        <v>1</v>
      </c>
      <c r="C80" s="211"/>
      <c r="D80" s="37" t="s">
        <v>9</v>
      </c>
      <c r="E80" s="6">
        <v>1.2999999999999999E-2</v>
      </c>
      <c r="F80" s="59">
        <f t="shared" si="28"/>
        <v>42</v>
      </c>
      <c r="G80" s="48">
        <v>40</v>
      </c>
      <c r="H80" s="92">
        <f t="shared" si="24"/>
        <v>0.52</v>
      </c>
      <c r="I80" s="7">
        <f t="shared" si="25"/>
        <v>21.839999999999996</v>
      </c>
      <c r="J80" s="6">
        <f t="shared" si="26"/>
        <v>0.54599999999999993</v>
      </c>
      <c r="L80" s="17"/>
    </row>
    <row r="81" spans="1:45" ht="15.75" customHeight="1" x14ac:dyDescent="0.25">
      <c r="A81" s="209"/>
      <c r="B81" s="57">
        <f t="shared" si="27"/>
        <v>1</v>
      </c>
      <c r="C81" s="211"/>
      <c r="D81" s="37" t="s">
        <v>11</v>
      </c>
      <c r="E81" s="6">
        <v>1.2E-2</v>
      </c>
      <c r="F81" s="59">
        <f t="shared" si="28"/>
        <v>42</v>
      </c>
      <c r="G81" s="48">
        <v>27</v>
      </c>
      <c r="H81" s="92">
        <f t="shared" si="24"/>
        <v>0.32400000000000001</v>
      </c>
      <c r="I81" s="7">
        <f t="shared" si="25"/>
        <v>13.608000000000001</v>
      </c>
      <c r="J81" s="6">
        <f t="shared" si="26"/>
        <v>0.504</v>
      </c>
      <c r="L81" s="17"/>
    </row>
    <row r="82" spans="1:45" ht="15.75" customHeight="1" x14ac:dyDescent="0.25">
      <c r="A82" s="209"/>
      <c r="B82" s="57">
        <f t="shared" si="27"/>
        <v>1</v>
      </c>
      <c r="C82" s="211"/>
      <c r="D82" s="37" t="s">
        <v>7</v>
      </c>
      <c r="E82" s="6">
        <v>3.0000000000000001E-3</v>
      </c>
      <c r="F82" s="59">
        <f t="shared" si="28"/>
        <v>42</v>
      </c>
      <c r="G82" s="48">
        <v>115</v>
      </c>
      <c r="H82" s="92">
        <f t="shared" si="24"/>
        <v>0.34500000000000003</v>
      </c>
      <c r="I82" s="7">
        <f t="shared" si="25"/>
        <v>14.49</v>
      </c>
      <c r="J82" s="6">
        <f t="shared" si="26"/>
        <v>0.126</v>
      </c>
      <c r="L82" s="17"/>
    </row>
    <row r="83" spans="1:45" ht="15.75" customHeight="1" x14ac:dyDescent="0.25">
      <c r="A83" s="209"/>
      <c r="B83" s="57">
        <f t="shared" si="27"/>
        <v>1</v>
      </c>
      <c r="C83" s="212"/>
      <c r="D83" s="37" t="s">
        <v>79</v>
      </c>
      <c r="E83" s="6">
        <v>0.188</v>
      </c>
      <c r="F83" s="59">
        <f t="shared" si="28"/>
        <v>42</v>
      </c>
      <c r="G83" s="48"/>
      <c r="H83" s="92"/>
      <c r="I83" s="7"/>
      <c r="J83" s="6">
        <f t="shared" si="26"/>
        <v>7.8959999999999999</v>
      </c>
      <c r="L83" s="17"/>
    </row>
    <row r="84" spans="1:45" ht="15.75" customHeight="1" x14ac:dyDescent="0.25">
      <c r="A84" s="209"/>
      <c r="B84" s="57">
        <f t="shared" si="27"/>
        <v>1</v>
      </c>
      <c r="C84" s="186" t="s">
        <v>83</v>
      </c>
      <c r="D84" s="36" t="s">
        <v>61</v>
      </c>
      <c r="E84" s="6">
        <f>H84/G84</f>
        <v>7.8620512820512897E-2</v>
      </c>
      <c r="F84" s="59">
        <f t="shared" si="28"/>
        <v>42</v>
      </c>
      <c r="G84" s="47">
        <v>195</v>
      </c>
      <c r="H84" s="92">
        <f>61-H74-H75-H76-H77-H78-H79-H80-H81-H82-H85-H86-H87-H88-H89-H90</f>
        <v>15.331000000000014</v>
      </c>
      <c r="I84" s="7">
        <f t="shared" ref="I84:I90" si="29">J84*G84</f>
        <v>643.90200000000061</v>
      </c>
      <c r="J84" s="6">
        <f t="shared" si="26"/>
        <v>3.3020615384615417</v>
      </c>
      <c r="L84" s="17"/>
    </row>
    <row r="85" spans="1:45" ht="15.75" customHeight="1" x14ac:dyDescent="0.25">
      <c r="A85" s="209"/>
      <c r="B85" s="57">
        <f t="shared" si="27"/>
        <v>1</v>
      </c>
      <c r="C85" s="188"/>
      <c r="D85" s="36" t="s">
        <v>11</v>
      </c>
      <c r="E85" s="6">
        <v>2.5000000000000001E-2</v>
      </c>
      <c r="F85" s="59">
        <f t="shared" si="28"/>
        <v>42</v>
      </c>
      <c r="G85" s="47">
        <v>27</v>
      </c>
      <c r="H85" s="92">
        <f t="shared" ref="H85:H90" si="30">E85*G85</f>
        <v>0.67500000000000004</v>
      </c>
      <c r="I85" s="7">
        <f t="shared" si="29"/>
        <v>28.35</v>
      </c>
      <c r="J85" s="6">
        <f>F85*E85</f>
        <v>1.05</v>
      </c>
      <c r="L85" s="17"/>
    </row>
    <row r="86" spans="1:45" ht="15.75" customHeight="1" x14ac:dyDescent="0.25">
      <c r="A86" s="209"/>
      <c r="B86" s="57">
        <f t="shared" si="27"/>
        <v>1</v>
      </c>
      <c r="C86" s="204" t="s">
        <v>91</v>
      </c>
      <c r="D86" s="36" t="s">
        <v>87</v>
      </c>
      <c r="E86" s="44">
        <v>0.06</v>
      </c>
      <c r="F86" s="59">
        <f t="shared" si="28"/>
        <v>42</v>
      </c>
      <c r="G86" s="47">
        <v>58</v>
      </c>
      <c r="H86" s="92">
        <f t="shared" si="30"/>
        <v>3.48</v>
      </c>
      <c r="I86" s="92">
        <f t="shared" si="29"/>
        <v>146.16</v>
      </c>
      <c r="J86" s="92">
        <f>F86*E86</f>
        <v>2.52</v>
      </c>
      <c r="L86" s="17"/>
    </row>
    <row r="87" spans="1:45" ht="15.75" customHeight="1" x14ac:dyDescent="0.25">
      <c r="A87" s="209"/>
      <c r="B87" s="57">
        <f t="shared" si="27"/>
        <v>1</v>
      </c>
      <c r="C87" s="204"/>
      <c r="D87" s="37" t="s">
        <v>27</v>
      </c>
      <c r="E87" s="6">
        <v>6.0000000000000001E-3</v>
      </c>
      <c r="F87" s="59">
        <f t="shared" si="28"/>
        <v>42</v>
      </c>
      <c r="G87" s="48">
        <v>665</v>
      </c>
      <c r="H87" s="92">
        <f t="shared" si="30"/>
        <v>3.99</v>
      </c>
      <c r="I87" s="7">
        <f t="shared" si="29"/>
        <v>167.58</v>
      </c>
      <c r="J87" s="6">
        <f t="shared" si="26"/>
        <v>0.252</v>
      </c>
      <c r="L87" s="17"/>
    </row>
    <row r="88" spans="1:45" ht="15.75" customHeight="1" x14ac:dyDescent="0.25">
      <c r="A88" s="209"/>
      <c r="B88" s="57">
        <f t="shared" si="27"/>
        <v>1</v>
      </c>
      <c r="C88" s="95" t="s">
        <v>65</v>
      </c>
      <c r="D88" s="38" t="s">
        <v>107</v>
      </c>
      <c r="E88" s="44">
        <v>0.2</v>
      </c>
      <c r="F88" s="59">
        <f t="shared" si="28"/>
        <v>42</v>
      </c>
      <c r="G88" s="47">
        <v>60</v>
      </c>
      <c r="H88" s="92">
        <f t="shared" si="30"/>
        <v>12</v>
      </c>
      <c r="I88" s="7">
        <f t="shared" si="29"/>
        <v>504</v>
      </c>
      <c r="J88" s="8">
        <f t="shared" si="26"/>
        <v>8.4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7"/>
        <v>1</v>
      </c>
      <c r="C89" s="94" t="s">
        <v>38</v>
      </c>
      <c r="D89" s="37" t="s">
        <v>38</v>
      </c>
      <c r="E89" s="6">
        <v>0.04</v>
      </c>
      <c r="F89" s="59">
        <f t="shared" si="28"/>
        <v>42</v>
      </c>
      <c r="G89" s="48">
        <v>40</v>
      </c>
      <c r="H89" s="92">
        <f t="shared" si="30"/>
        <v>1.6</v>
      </c>
      <c r="I89" s="7">
        <f t="shared" si="29"/>
        <v>67.2</v>
      </c>
      <c r="J89" s="6">
        <f t="shared" si="26"/>
        <v>1.68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7"/>
        <v>1</v>
      </c>
      <c r="C90" s="96" t="s">
        <v>70</v>
      </c>
      <c r="D90" s="36" t="s">
        <v>70</v>
      </c>
      <c r="E90" s="8">
        <v>0.1</v>
      </c>
      <c r="F90" s="59">
        <f t="shared" si="28"/>
        <v>42</v>
      </c>
      <c r="G90" s="48">
        <v>98</v>
      </c>
      <c r="H90" s="92">
        <f t="shared" si="30"/>
        <v>9.8000000000000007</v>
      </c>
      <c r="I90" s="7">
        <f t="shared" si="29"/>
        <v>411.6</v>
      </c>
      <c r="J90" s="6">
        <f t="shared" si="26"/>
        <v>4.2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93"/>
      <c r="G91" s="93"/>
      <c r="H91" s="2">
        <f>SUM(H74:H90)</f>
        <v>61.000000000000014</v>
      </c>
      <c r="I91" s="2">
        <f t="shared" ref="I91:J91" si="31">SUM(I74:I90)</f>
        <v>2562.0000000000005</v>
      </c>
      <c r="J91" s="45">
        <f t="shared" si="31"/>
        <v>40.724061538461541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0.7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1</v>
      </c>
      <c r="C107" s="182" t="s">
        <v>30</v>
      </c>
      <c r="D107" s="36" t="s">
        <v>75</v>
      </c>
      <c r="E107" s="6">
        <v>8.5000000000000006E-2</v>
      </c>
      <c r="F107" s="47">
        <f>B107*42</f>
        <v>42</v>
      </c>
      <c r="G107" s="47">
        <v>150</v>
      </c>
      <c r="H107" s="5">
        <f>G107*E107</f>
        <v>12.750000000000002</v>
      </c>
      <c r="I107" s="7">
        <f t="shared" ref="I107:I116" si="32">J107*G107</f>
        <v>535.5</v>
      </c>
      <c r="J107" s="8">
        <f>F107*E107</f>
        <v>3.5700000000000003</v>
      </c>
    </row>
    <row r="108" spans="1:45" ht="15.75" customHeight="1" x14ac:dyDescent="0.25">
      <c r="A108" s="201"/>
      <c r="B108" s="60">
        <f>B107</f>
        <v>1</v>
      </c>
      <c r="C108" s="182"/>
      <c r="D108" s="36" t="s">
        <v>11</v>
      </c>
      <c r="E108" s="6">
        <v>2.9000000000000001E-2</v>
      </c>
      <c r="F108" s="58">
        <f>F107</f>
        <v>42</v>
      </c>
      <c r="G108" s="47">
        <v>27</v>
      </c>
      <c r="H108" s="5">
        <f>G108*E108</f>
        <v>0.78300000000000003</v>
      </c>
      <c r="I108" s="7">
        <f t="shared" si="32"/>
        <v>32.885999999999996</v>
      </c>
      <c r="J108" s="8">
        <f t="shared" ref="J108:J127" si="33">F108*E108</f>
        <v>1.218</v>
      </c>
    </row>
    <row r="109" spans="1:45" ht="15.75" customHeight="1" x14ac:dyDescent="0.25">
      <c r="A109" s="201"/>
      <c r="B109" s="60">
        <f t="shared" ref="B109:B127" si="34">B108</f>
        <v>1</v>
      </c>
      <c r="C109" s="182"/>
      <c r="D109" s="37" t="s">
        <v>7</v>
      </c>
      <c r="E109" s="6">
        <v>6.0000000000000001E-3</v>
      </c>
      <c r="F109" s="58">
        <f t="shared" ref="F109:F127" si="35">F108</f>
        <v>42</v>
      </c>
      <c r="G109" s="47">
        <v>115</v>
      </c>
      <c r="H109" s="5">
        <f>G109*E109</f>
        <v>0.69000000000000006</v>
      </c>
      <c r="I109" s="7">
        <f t="shared" si="32"/>
        <v>28.98</v>
      </c>
      <c r="J109" s="8">
        <f t="shared" si="33"/>
        <v>0.252</v>
      </c>
    </row>
    <row r="110" spans="1:45" ht="15.75" customHeight="1" x14ac:dyDescent="0.25">
      <c r="A110" s="201"/>
      <c r="B110" s="60">
        <f t="shared" si="34"/>
        <v>1</v>
      </c>
      <c r="C110" s="183" t="s">
        <v>31</v>
      </c>
      <c r="D110" s="36" t="s">
        <v>81</v>
      </c>
      <c r="E110" s="6">
        <f>H110/G110</f>
        <v>1.8748999999999998E-2</v>
      </c>
      <c r="F110" s="58">
        <f t="shared" si="35"/>
        <v>42</v>
      </c>
      <c r="G110" s="47">
        <v>400</v>
      </c>
      <c r="H110" s="5">
        <f>61-H107-H108-H109-H111-H112-H113-H114-H115-H116-H117-H118-H119-H120-H121-H122-H123-H124-H125-H126-H127</f>
        <v>7.4995999999999992</v>
      </c>
      <c r="I110" s="7">
        <f t="shared" si="32"/>
        <v>314.98319999999995</v>
      </c>
      <c r="J110" s="8">
        <f t="shared" si="33"/>
        <v>0.78745799999999988</v>
      </c>
    </row>
    <row r="111" spans="1:45" ht="15.75" customHeight="1" x14ac:dyDescent="0.25">
      <c r="A111" s="201"/>
      <c r="B111" s="60">
        <f t="shared" si="34"/>
        <v>1</v>
      </c>
      <c r="C111" s="184"/>
      <c r="D111" s="36" t="s">
        <v>8</v>
      </c>
      <c r="E111" s="6">
        <v>0.107</v>
      </c>
      <c r="F111" s="58">
        <f t="shared" si="35"/>
        <v>42</v>
      </c>
      <c r="G111" s="47">
        <v>50</v>
      </c>
      <c r="H111" s="5">
        <f t="shared" ref="H111:H116" si="36">G111*E111</f>
        <v>5.35</v>
      </c>
      <c r="I111" s="7">
        <f t="shared" si="32"/>
        <v>224.7</v>
      </c>
      <c r="J111" s="8">
        <f t="shared" si="33"/>
        <v>4.4939999999999998</v>
      </c>
    </row>
    <row r="112" spans="1:45" ht="15.75" customHeight="1" x14ac:dyDescent="0.25">
      <c r="A112" s="201"/>
      <c r="B112" s="60">
        <f t="shared" si="34"/>
        <v>1</v>
      </c>
      <c r="C112" s="184"/>
      <c r="D112" s="36" t="s">
        <v>87</v>
      </c>
      <c r="E112" s="6">
        <v>6.0000000000000001E-3</v>
      </c>
      <c r="F112" s="58">
        <f t="shared" si="35"/>
        <v>42</v>
      </c>
      <c r="G112" s="47">
        <v>58</v>
      </c>
      <c r="H112" s="5">
        <f t="shared" si="36"/>
        <v>0.34800000000000003</v>
      </c>
      <c r="I112" s="7">
        <f t="shared" si="32"/>
        <v>14.616</v>
      </c>
      <c r="J112" s="8">
        <f t="shared" si="33"/>
        <v>0.252</v>
      </c>
    </row>
    <row r="113" spans="1:10" s="13" customFormat="1" ht="12.75" x14ac:dyDescent="0.25">
      <c r="A113" s="201"/>
      <c r="B113" s="60">
        <f t="shared" si="34"/>
        <v>1</v>
      </c>
      <c r="C113" s="184"/>
      <c r="D113" s="36" t="s">
        <v>9</v>
      </c>
      <c r="E113" s="6">
        <v>1.3000000000000001E-2</v>
      </c>
      <c r="F113" s="58">
        <f t="shared" si="35"/>
        <v>42</v>
      </c>
      <c r="G113" s="47">
        <v>40</v>
      </c>
      <c r="H113" s="5">
        <f t="shared" si="36"/>
        <v>0.52</v>
      </c>
      <c r="I113" s="7">
        <f t="shared" si="32"/>
        <v>21.840000000000003</v>
      </c>
      <c r="J113" s="8">
        <f t="shared" si="33"/>
        <v>0.54600000000000004</v>
      </c>
    </row>
    <row r="114" spans="1:10" s="13" customFormat="1" ht="12.75" x14ac:dyDescent="0.25">
      <c r="A114" s="201"/>
      <c r="B114" s="60">
        <f t="shared" si="34"/>
        <v>1</v>
      </c>
      <c r="C114" s="184"/>
      <c r="D114" s="37" t="s">
        <v>11</v>
      </c>
      <c r="E114" s="6">
        <v>1.2E-2</v>
      </c>
      <c r="F114" s="58">
        <f t="shared" si="35"/>
        <v>42</v>
      </c>
      <c r="G114" s="47">
        <v>27</v>
      </c>
      <c r="H114" s="5">
        <f t="shared" si="36"/>
        <v>0.32400000000000001</v>
      </c>
      <c r="I114" s="7">
        <f t="shared" si="32"/>
        <v>13.608000000000001</v>
      </c>
      <c r="J114" s="8">
        <f t="shared" si="33"/>
        <v>0.504</v>
      </c>
    </row>
    <row r="115" spans="1:10" s="13" customFormat="1" ht="12.75" x14ac:dyDescent="0.25">
      <c r="A115" s="201"/>
      <c r="B115" s="60">
        <f t="shared" si="34"/>
        <v>1</v>
      </c>
      <c r="C115" s="184"/>
      <c r="D115" s="37" t="s">
        <v>7</v>
      </c>
      <c r="E115" s="6">
        <v>3.0000000000000001E-3</v>
      </c>
      <c r="F115" s="58">
        <f t="shared" si="35"/>
        <v>42</v>
      </c>
      <c r="G115" s="47">
        <v>115</v>
      </c>
      <c r="H115" s="5">
        <f t="shared" si="36"/>
        <v>0.34500000000000003</v>
      </c>
      <c r="I115" s="7">
        <f t="shared" si="32"/>
        <v>14.49</v>
      </c>
      <c r="J115" s="8">
        <f t="shared" si="33"/>
        <v>0.126</v>
      </c>
    </row>
    <row r="116" spans="1:10" s="13" customFormat="1" ht="12.75" x14ac:dyDescent="0.25">
      <c r="A116" s="201"/>
      <c r="B116" s="60">
        <f t="shared" si="34"/>
        <v>1</v>
      </c>
      <c r="C116" s="184"/>
      <c r="D116" s="37" t="s">
        <v>32</v>
      </c>
      <c r="E116" s="6">
        <v>6.0000000000000001E-3</v>
      </c>
      <c r="F116" s="58">
        <f t="shared" si="35"/>
        <v>42</v>
      </c>
      <c r="G116" s="47">
        <v>165</v>
      </c>
      <c r="H116" s="5">
        <f t="shared" si="36"/>
        <v>0.99</v>
      </c>
      <c r="I116" s="7">
        <f t="shared" si="32"/>
        <v>41.58</v>
      </c>
      <c r="J116" s="8">
        <f t="shared" si="33"/>
        <v>0.252</v>
      </c>
    </row>
    <row r="117" spans="1:10" s="13" customFormat="1" ht="12.75" x14ac:dyDescent="0.25">
      <c r="A117" s="201"/>
      <c r="B117" s="60">
        <f t="shared" si="34"/>
        <v>1</v>
      </c>
      <c r="C117" s="185"/>
      <c r="D117" s="37" t="s">
        <v>79</v>
      </c>
      <c r="E117" s="6">
        <v>0.188</v>
      </c>
      <c r="F117" s="58">
        <f t="shared" si="35"/>
        <v>42</v>
      </c>
      <c r="G117" s="47"/>
      <c r="H117" s="5"/>
      <c r="I117" s="7"/>
      <c r="J117" s="8">
        <f t="shared" si="33"/>
        <v>7.8959999999999999</v>
      </c>
    </row>
    <row r="118" spans="1:10" s="13" customFormat="1" ht="12.75" x14ac:dyDescent="0.25">
      <c r="A118" s="201"/>
      <c r="B118" s="60">
        <f t="shared" si="34"/>
        <v>1</v>
      </c>
      <c r="C118" s="186" t="s">
        <v>86</v>
      </c>
      <c r="D118" s="36" t="s">
        <v>81</v>
      </c>
      <c r="E118" s="6">
        <v>0.04</v>
      </c>
      <c r="F118" s="58">
        <f t="shared" si="35"/>
        <v>42</v>
      </c>
      <c r="G118" s="47">
        <v>400</v>
      </c>
      <c r="H118" s="5">
        <f t="shared" ref="H118:H125" si="37">G118*E118</f>
        <v>16</v>
      </c>
      <c r="I118" s="7">
        <f t="shared" ref="I118:I125" si="38">J118*G118</f>
        <v>672</v>
      </c>
      <c r="J118" s="8">
        <f t="shared" si="33"/>
        <v>1.68</v>
      </c>
    </row>
    <row r="119" spans="1:10" s="13" customFormat="1" ht="12.75" x14ac:dyDescent="0.25">
      <c r="A119" s="201"/>
      <c r="B119" s="60">
        <f t="shared" si="34"/>
        <v>1</v>
      </c>
      <c r="C119" s="187"/>
      <c r="D119" s="36" t="s">
        <v>9</v>
      </c>
      <c r="E119" s="6">
        <v>3.0000000000000001E-3</v>
      </c>
      <c r="F119" s="58">
        <f t="shared" si="35"/>
        <v>42</v>
      </c>
      <c r="G119" s="47">
        <v>40</v>
      </c>
      <c r="H119" s="5">
        <f t="shared" si="37"/>
        <v>0.12</v>
      </c>
      <c r="I119" s="7">
        <f t="shared" si="38"/>
        <v>5.04</v>
      </c>
      <c r="J119" s="8">
        <f t="shared" si="33"/>
        <v>0.126</v>
      </c>
    </row>
    <row r="120" spans="1:10" s="13" customFormat="1" ht="12.75" x14ac:dyDescent="0.25">
      <c r="A120" s="201"/>
      <c r="B120" s="60">
        <f t="shared" si="34"/>
        <v>1</v>
      </c>
      <c r="C120" s="188"/>
      <c r="D120" s="36" t="s">
        <v>11</v>
      </c>
      <c r="E120" s="6">
        <v>3.0000000000000001E-3</v>
      </c>
      <c r="F120" s="58">
        <f t="shared" si="35"/>
        <v>42</v>
      </c>
      <c r="G120" s="47">
        <v>27</v>
      </c>
      <c r="H120" s="5">
        <f t="shared" si="37"/>
        <v>8.1000000000000003E-2</v>
      </c>
      <c r="I120" s="7">
        <f t="shared" si="38"/>
        <v>3.4020000000000001</v>
      </c>
      <c r="J120" s="8">
        <f t="shared" si="33"/>
        <v>0.126</v>
      </c>
    </row>
    <row r="121" spans="1:10" s="13" customFormat="1" ht="12.75" x14ac:dyDescent="0.25">
      <c r="A121" s="201"/>
      <c r="B121" s="60">
        <f t="shared" si="34"/>
        <v>1</v>
      </c>
      <c r="C121" s="208" t="s">
        <v>42</v>
      </c>
      <c r="D121" s="36" t="s">
        <v>43</v>
      </c>
      <c r="E121" s="6">
        <v>5.0999999999999997E-2</v>
      </c>
      <c r="F121" s="58">
        <f t="shared" si="35"/>
        <v>42</v>
      </c>
      <c r="G121" s="47">
        <v>55</v>
      </c>
      <c r="H121" s="5">
        <f t="shared" si="37"/>
        <v>2.8049999999999997</v>
      </c>
      <c r="I121" s="7">
        <f t="shared" si="38"/>
        <v>117.80999999999999</v>
      </c>
      <c r="J121" s="8">
        <f t="shared" si="33"/>
        <v>2.1419999999999999</v>
      </c>
    </row>
    <row r="122" spans="1:10" s="13" customFormat="1" ht="12.75" x14ac:dyDescent="0.25">
      <c r="A122" s="201"/>
      <c r="B122" s="60">
        <f t="shared" si="34"/>
        <v>1</v>
      </c>
      <c r="C122" s="208"/>
      <c r="D122" s="36" t="s">
        <v>27</v>
      </c>
      <c r="E122" s="6">
        <v>5.0000000000000001E-3</v>
      </c>
      <c r="F122" s="58">
        <f t="shared" si="35"/>
        <v>42</v>
      </c>
      <c r="G122" s="47">
        <v>665</v>
      </c>
      <c r="H122" s="5">
        <f t="shared" si="37"/>
        <v>3.3250000000000002</v>
      </c>
      <c r="I122" s="7">
        <f t="shared" si="38"/>
        <v>139.65</v>
      </c>
      <c r="J122" s="8">
        <f t="shared" si="33"/>
        <v>0.21</v>
      </c>
    </row>
    <row r="123" spans="1:10" s="13" customFormat="1" ht="12.75" x14ac:dyDescent="0.25">
      <c r="A123" s="201"/>
      <c r="B123" s="60">
        <f t="shared" si="34"/>
        <v>1</v>
      </c>
      <c r="C123" s="205" t="s">
        <v>93</v>
      </c>
      <c r="D123" s="36" t="s">
        <v>25</v>
      </c>
      <c r="E123" s="6">
        <v>4.5999999999999999E-2</v>
      </c>
      <c r="F123" s="58">
        <f t="shared" si="35"/>
        <v>42</v>
      </c>
      <c r="G123" s="47">
        <v>135</v>
      </c>
      <c r="H123" s="5">
        <f t="shared" si="37"/>
        <v>6.21</v>
      </c>
      <c r="I123" s="7">
        <f t="shared" si="38"/>
        <v>260.82</v>
      </c>
      <c r="J123" s="8">
        <f t="shared" si="33"/>
        <v>1.9319999999999999</v>
      </c>
    </row>
    <row r="124" spans="1:10" s="13" customFormat="1" ht="12.75" x14ac:dyDescent="0.25">
      <c r="A124" s="201"/>
      <c r="B124" s="60">
        <f t="shared" si="34"/>
        <v>1</v>
      </c>
      <c r="C124" s="206"/>
      <c r="D124" s="36" t="s">
        <v>12</v>
      </c>
      <c r="E124" s="6">
        <v>2.4E-2</v>
      </c>
      <c r="F124" s="58">
        <f t="shared" si="35"/>
        <v>42</v>
      </c>
      <c r="G124" s="47">
        <v>50</v>
      </c>
      <c r="H124" s="5">
        <f t="shared" si="37"/>
        <v>1.2</v>
      </c>
      <c r="I124" s="7">
        <f t="shared" si="38"/>
        <v>50.4</v>
      </c>
      <c r="J124" s="8">
        <f t="shared" si="33"/>
        <v>1.008</v>
      </c>
    </row>
    <row r="125" spans="1:10" s="13" customFormat="1" ht="12.75" x14ac:dyDescent="0.25">
      <c r="A125" s="201"/>
      <c r="B125" s="60">
        <f t="shared" si="34"/>
        <v>1</v>
      </c>
      <c r="C125" s="206"/>
      <c r="D125" s="36" t="s">
        <v>13</v>
      </c>
      <c r="E125" s="40">
        <v>2.0000000000000001E-4</v>
      </c>
      <c r="F125" s="58">
        <f t="shared" si="35"/>
        <v>42</v>
      </c>
      <c r="G125" s="47">
        <v>297</v>
      </c>
      <c r="H125" s="5">
        <f t="shared" si="37"/>
        <v>5.9400000000000001E-2</v>
      </c>
      <c r="I125" s="7">
        <f t="shared" si="38"/>
        <v>2.4948000000000006</v>
      </c>
      <c r="J125" s="8">
        <f t="shared" si="33"/>
        <v>8.4000000000000012E-3</v>
      </c>
    </row>
    <row r="126" spans="1:10" s="13" customFormat="1" ht="12.75" x14ac:dyDescent="0.25">
      <c r="A126" s="201"/>
      <c r="B126" s="60">
        <f t="shared" si="34"/>
        <v>1</v>
      </c>
      <c r="C126" s="207"/>
      <c r="D126" s="36" t="s">
        <v>79</v>
      </c>
      <c r="E126" s="6">
        <v>0.17199999999999999</v>
      </c>
      <c r="F126" s="58">
        <f t="shared" si="35"/>
        <v>42</v>
      </c>
      <c r="G126" s="47"/>
      <c r="H126" s="5"/>
      <c r="I126" s="7"/>
      <c r="J126" s="8">
        <f t="shared" si="33"/>
        <v>7.2239999999999993</v>
      </c>
    </row>
    <row r="127" spans="1:10" s="13" customFormat="1" ht="12.75" x14ac:dyDescent="0.25">
      <c r="A127" s="201"/>
      <c r="B127" s="60">
        <f t="shared" si="34"/>
        <v>1</v>
      </c>
      <c r="C127" s="3" t="s">
        <v>38</v>
      </c>
      <c r="D127" s="41" t="s">
        <v>38</v>
      </c>
      <c r="E127" s="6">
        <v>0.04</v>
      </c>
      <c r="F127" s="58">
        <f t="shared" si="35"/>
        <v>42</v>
      </c>
      <c r="G127" s="47">
        <v>40</v>
      </c>
      <c r="H127" s="5">
        <f>G127*E127</f>
        <v>1.6</v>
      </c>
      <c r="I127" s="7">
        <f>J127*G127</f>
        <v>67.2</v>
      </c>
      <c r="J127" s="8">
        <f t="shared" si="33"/>
        <v>1.68</v>
      </c>
    </row>
    <row r="128" spans="1:10" s="13" customFormat="1" ht="12.75" x14ac:dyDescent="0.25">
      <c r="A128" s="174" t="s">
        <v>41</v>
      </c>
      <c r="B128" s="174"/>
      <c r="C128" s="174"/>
      <c r="D128" s="174"/>
      <c r="E128" s="45"/>
      <c r="F128" s="93"/>
      <c r="G128" s="93"/>
      <c r="H128" s="2">
        <f>SUM(H107:H127)</f>
        <v>61</v>
      </c>
      <c r="I128" s="2">
        <f t="shared" ref="I128:J128" si="39">SUM(I107:I127)</f>
        <v>2561.9999999999995</v>
      </c>
      <c r="J128" s="45">
        <f t="shared" si="39"/>
        <v>36.033858000000002</v>
      </c>
    </row>
    <row r="129" spans="1:10" s="13" customFormat="1" ht="12.75" x14ac:dyDescent="0.25">
      <c r="A129" s="201" t="s">
        <v>63</v>
      </c>
      <c r="B129" s="52">
        <v>1</v>
      </c>
      <c r="C129" s="182" t="s">
        <v>78</v>
      </c>
      <c r="D129" s="36" t="s">
        <v>6</v>
      </c>
      <c r="E129" s="6">
        <v>4.5999999999999999E-2</v>
      </c>
      <c r="F129" s="47">
        <f>B129*31</f>
        <v>31</v>
      </c>
      <c r="G129" s="47">
        <v>38</v>
      </c>
      <c r="H129" s="5">
        <f t="shared" ref="H129:H137" si="40">G129*E129</f>
        <v>1.748</v>
      </c>
      <c r="I129" s="7">
        <f t="shared" ref="I129:I137" si="41">J129*G129</f>
        <v>54.187999999999995</v>
      </c>
      <c r="J129" s="8">
        <f>F129*E129</f>
        <v>1.4259999999999999</v>
      </c>
    </row>
    <row r="130" spans="1:10" s="13" customFormat="1" ht="12.75" x14ac:dyDescent="0.25">
      <c r="A130" s="201"/>
      <c r="B130" s="60">
        <f>B129</f>
        <v>1</v>
      </c>
      <c r="C130" s="182"/>
      <c r="D130" s="36" t="s">
        <v>35</v>
      </c>
      <c r="E130" s="6">
        <v>0.02</v>
      </c>
      <c r="F130" s="58">
        <f>F129</f>
        <v>31</v>
      </c>
      <c r="G130" s="48">
        <v>106</v>
      </c>
      <c r="H130" s="5">
        <f t="shared" si="40"/>
        <v>2.12</v>
      </c>
      <c r="I130" s="7">
        <f t="shared" si="41"/>
        <v>65.72</v>
      </c>
      <c r="J130" s="8">
        <f t="shared" ref="J130:J151" si="42">F130*E130</f>
        <v>0.62</v>
      </c>
    </row>
    <row r="131" spans="1:10" s="13" customFormat="1" ht="12.75" x14ac:dyDescent="0.25">
      <c r="A131" s="201"/>
      <c r="B131" s="60">
        <f t="shared" ref="B131:B151" si="43">B130</f>
        <v>1</v>
      </c>
      <c r="C131" s="182"/>
      <c r="D131" s="37" t="s">
        <v>7</v>
      </c>
      <c r="E131" s="6">
        <v>3.0000000000000001E-3</v>
      </c>
      <c r="F131" s="58">
        <f t="shared" ref="F131:F151" si="44">F130</f>
        <v>31</v>
      </c>
      <c r="G131" s="49">
        <v>115</v>
      </c>
      <c r="H131" s="5">
        <f t="shared" si="40"/>
        <v>0.34500000000000003</v>
      </c>
      <c r="I131" s="7">
        <f t="shared" si="41"/>
        <v>10.695</v>
      </c>
      <c r="J131" s="8">
        <f t="shared" si="42"/>
        <v>9.2999999999999999E-2</v>
      </c>
    </row>
    <row r="132" spans="1:10" s="13" customFormat="1" ht="12.75" x14ac:dyDescent="0.25">
      <c r="A132" s="201"/>
      <c r="B132" s="60">
        <f t="shared" si="43"/>
        <v>1</v>
      </c>
      <c r="C132" s="182"/>
      <c r="D132" s="36" t="s">
        <v>9</v>
      </c>
      <c r="E132" s="6">
        <v>1.3000000000000001E-2</v>
      </c>
      <c r="F132" s="58">
        <f t="shared" si="44"/>
        <v>31</v>
      </c>
      <c r="G132" s="49">
        <v>40</v>
      </c>
      <c r="H132" s="5">
        <f t="shared" si="40"/>
        <v>0.52</v>
      </c>
      <c r="I132" s="7">
        <f t="shared" si="41"/>
        <v>16.12</v>
      </c>
      <c r="J132" s="8">
        <f t="shared" si="42"/>
        <v>0.40300000000000002</v>
      </c>
    </row>
    <row r="133" spans="1:10" s="13" customFormat="1" ht="12.75" x14ac:dyDescent="0.25">
      <c r="A133" s="201"/>
      <c r="B133" s="60">
        <f t="shared" si="43"/>
        <v>1</v>
      </c>
      <c r="C133" s="183" t="s">
        <v>72</v>
      </c>
      <c r="D133" s="36" t="s">
        <v>8</v>
      </c>
      <c r="E133" s="6">
        <v>0.107</v>
      </c>
      <c r="F133" s="58">
        <f t="shared" si="44"/>
        <v>31</v>
      </c>
      <c r="G133" s="47">
        <v>50</v>
      </c>
      <c r="H133" s="5">
        <f t="shared" si="40"/>
        <v>5.35</v>
      </c>
      <c r="I133" s="42">
        <f t="shared" si="41"/>
        <v>165.85</v>
      </c>
      <c r="J133" s="28">
        <f t="shared" si="42"/>
        <v>3.3169999999999997</v>
      </c>
    </row>
    <row r="134" spans="1:10" s="13" customFormat="1" ht="12.75" x14ac:dyDescent="0.25">
      <c r="A134" s="201"/>
      <c r="B134" s="60">
        <f t="shared" si="43"/>
        <v>1</v>
      </c>
      <c r="C134" s="184"/>
      <c r="D134" s="36" t="s">
        <v>73</v>
      </c>
      <c r="E134" s="6">
        <v>5.0000000000000001E-3</v>
      </c>
      <c r="F134" s="58">
        <f t="shared" si="44"/>
        <v>31</v>
      </c>
      <c r="G134" s="47">
        <v>40</v>
      </c>
      <c r="H134" s="5">
        <f t="shared" si="40"/>
        <v>0.2</v>
      </c>
      <c r="I134" s="42">
        <f t="shared" si="41"/>
        <v>6.2</v>
      </c>
      <c r="J134" s="28">
        <f t="shared" si="42"/>
        <v>0.155</v>
      </c>
    </row>
    <row r="135" spans="1:10" s="13" customFormat="1" ht="12.75" x14ac:dyDescent="0.25">
      <c r="A135" s="201"/>
      <c r="B135" s="60">
        <f t="shared" si="43"/>
        <v>1</v>
      </c>
      <c r="C135" s="184"/>
      <c r="D135" s="36" t="s">
        <v>9</v>
      </c>
      <c r="E135" s="6">
        <v>1.3000000000000001E-2</v>
      </c>
      <c r="F135" s="58">
        <f t="shared" si="44"/>
        <v>31</v>
      </c>
      <c r="G135" s="47">
        <v>40</v>
      </c>
      <c r="H135" s="5">
        <f t="shared" si="40"/>
        <v>0.52</v>
      </c>
      <c r="I135" s="42">
        <f t="shared" si="41"/>
        <v>16.12</v>
      </c>
      <c r="J135" s="28">
        <f t="shared" si="42"/>
        <v>0.40300000000000002</v>
      </c>
    </row>
    <row r="136" spans="1:10" s="13" customFormat="1" ht="12.75" x14ac:dyDescent="0.25">
      <c r="A136" s="201"/>
      <c r="B136" s="60">
        <f t="shared" si="43"/>
        <v>1</v>
      </c>
      <c r="C136" s="184"/>
      <c r="D136" s="37" t="s">
        <v>11</v>
      </c>
      <c r="E136" s="6">
        <v>6.0000000000000001E-3</v>
      </c>
      <c r="F136" s="58">
        <f t="shared" si="44"/>
        <v>31</v>
      </c>
      <c r="G136" s="47">
        <v>27</v>
      </c>
      <c r="H136" s="5">
        <f t="shared" si="40"/>
        <v>0.16200000000000001</v>
      </c>
      <c r="I136" s="42">
        <f t="shared" si="41"/>
        <v>5.0220000000000002</v>
      </c>
      <c r="J136" s="28">
        <f t="shared" si="42"/>
        <v>0.186</v>
      </c>
    </row>
    <row r="137" spans="1:10" s="13" customFormat="1" ht="12.75" x14ac:dyDescent="0.25">
      <c r="A137" s="201"/>
      <c r="B137" s="60">
        <f t="shared" si="43"/>
        <v>1</v>
      </c>
      <c r="C137" s="184"/>
      <c r="D137" s="37" t="s">
        <v>7</v>
      </c>
      <c r="E137" s="6">
        <v>5.0000000000000001E-3</v>
      </c>
      <c r="F137" s="58">
        <f t="shared" si="44"/>
        <v>31</v>
      </c>
      <c r="G137" s="47">
        <v>115</v>
      </c>
      <c r="H137" s="5">
        <f t="shared" si="40"/>
        <v>0.57500000000000007</v>
      </c>
      <c r="I137" s="42">
        <f t="shared" si="41"/>
        <v>17.824999999999999</v>
      </c>
      <c r="J137" s="28">
        <f t="shared" si="42"/>
        <v>0.155</v>
      </c>
    </row>
    <row r="138" spans="1:10" s="13" customFormat="1" ht="12.75" x14ac:dyDescent="0.25">
      <c r="A138" s="201"/>
      <c r="B138" s="60">
        <f t="shared" si="43"/>
        <v>1</v>
      </c>
      <c r="C138" s="185"/>
      <c r="D138" s="37" t="s">
        <v>79</v>
      </c>
      <c r="E138" s="6">
        <v>0.188</v>
      </c>
      <c r="F138" s="58">
        <f t="shared" si="44"/>
        <v>31</v>
      </c>
      <c r="G138" s="47"/>
      <c r="H138" s="5"/>
      <c r="I138" s="42"/>
      <c r="J138" s="28">
        <f t="shared" si="42"/>
        <v>5.8280000000000003</v>
      </c>
    </row>
    <row r="139" spans="1:10" s="13" customFormat="1" ht="12.75" x14ac:dyDescent="0.25">
      <c r="A139" s="201"/>
      <c r="B139" s="60">
        <f t="shared" si="43"/>
        <v>1</v>
      </c>
      <c r="C139" s="205" t="s">
        <v>71</v>
      </c>
      <c r="D139" s="36" t="s">
        <v>81</v>
      </c>
      <c r="E139" s="6">
        <f>H139/G139</f>
        <v>6.7741499999999982E-2</v>
      </c>
      <c r="F139" s="58">
        <f t="shared" si="44"/>
        <v>31</v>
      </c>
      <c r="G139" s="47">
        <v>400</v>
      </c>
      <c r="H139" s="5">
        <f>61-H129-H130-H131-H132-H133-H134-H135-H136-H137-H138-H140-H141-H142-H143-H144-H145-H146-H147-H148-H149-H150-H151</f>
        <v>27.096599999999995</v>
      </c>
      <c r="I139" s="42">
        <f t="shared" ref="I139:I149" si="45">J139*G139</f>
        <v>839.99459999999976</v>
      </c>
      <c r="J139" s="28">
        <f t="shared" si="42"/>
        <v>2.0999864999999995</v>
      </c>
    </row>
    <row r="140" spans="1:10" s="13" customFormat="1" ht="12.75" x14ac:dyDescent="0.25">
      <c r="A140" s="201"/>
      <c r="B140" s="60">
        <f t="shared" si="43"/>
        <v>1</v>
      </c>
      <c r="C140" s="206"/>
      <c r="D140" s="37" t="s">
        <v>7</v>
      </c>
      <c r="E140" s="6">
        <v>5.0000000000000001E-3</v>
      </c>
      <c r="F140" s="58">
        <f t="shared" si="44"/>
        <v>31</v>
      </c>
      <c r="G140" s="47">
        <v>115</v>
      </c>
      <c r="H140" s="5">
        <f t="shared" ref="H140:H149" si="46">G140*E140</f>
        <v>0.57500000000000007</v>
      </c>
      <c r="I140" s="42">
        <f t="shared" si="45"/>
        <v>17.824999999999999</v>
      </c>
      <c r="J140" s="28">
        <f t="shared" si="42"/>
        <v>0.155</v>
      </c>
    </row>
    <row r="141" spans="1:10" s="13" customFormat="1" ht="12.75" x14ac:dyDescent="0.25">
      <c r="A141" s="201"/>
      <c r="B141" s="60">
        <f t="shared" si="43"/>
        <v>1</v>
      </c>
      <c r="C141" s="206"/>
      <c r="D141" s="37" t="s">
        <v>32</v>
      </c>
      <c r="E141" s="6">
        <v>1.2E-2</v>
      </c>
      <c r="F141" s="58">
        <f t="shared" si="44"/>
        <v>31</v>
      </c>
      <c r="G141" s="49">
        <v>165</v>
      </c>
      <c r="H141" s="5">
        <f t="shared" si="46"/>
        <v>1.98</v>
      </c>
      <c r="I141" s="42">
        <f t="shared" si="45"/>
        <v>61.38</v>
      </c>
      <c r="J141" s="28">
        <f t="shared" si="42"/>
        <v>0.372</v>
      </c>
    </row>
    <row r="142" spans="1:10" s="13" customFormat="1" ht="12.75" x14ac:dyDescent="0.25">
      <c r="A142" s="201"/>
      <c r="B142" s="60">
        <f t="shared" si="43"/>
        <v>1</v>
      </c>
      <c r="C142" s="206"/>
      <c r="D142" s="37" t="s">
        <v>11</v>
      </c>
      <c r="E142" s="6">
        <v>1.7999999999999999E-2</v>
      </c>
      <c r="F142" s="58">
        <f t="shared" si="44"/>
        <v>31</v>
      </c>
      <c r="G142" s="47">
        <v>27</v>
      </c>
      <c r="H142" s="5">
        <f t="shared" si="46"/>
        <v>0.48599999999999999</v>
      </c>
      <c r="I142" s="42">
        <f t="shared" si="45"/>
        <v>15.065999999999999</v>
      </c>
      <c r="J142" s="28">
        <f t="shared" si="42"/>
        <v>0.55799999999999994</v>
      </c>
    </row>
    <row r="143" spans="1:10" s="13" customFormat="1" ht="12.75" x14ac:dyDescent="0.25">
      <c r="A143" s="201"/>
      <c r="B143" s="60">
        <f t="shared" si="43"/>
        <v>1</v>
      </c>
      <c r="C143" s="207"/>
      <c r="D143" s="36" t="s">
        <v>16</v>
      </c>
      <c r="E143" s="6">
        <v>4.0000000000000001E-3</v>
      </c>
      <c r="F143" s="58">
        <f t="shared" si="44"/>
        <v>31</v>
      </c>
      <c r="G143" s="47">
        <v>47</v>
      </c>
      <c r="H143" s="5">
        <f t="shared" si="46"/>
        <v>0.188</v>
      </c>
      <c r="I143" s="42">
        <f t="shared" si="45"/>
        <v>5.8280000000000003</v>
      </c>
      <c r="J143" s="28">
        <f t="shared" si="42"/>
        <v>0.124</v>
      </c>
    </row>
    <row r="144" spans="1:10" s="13" customFormat="1" ht="12.75" x14ac:dyDescent="0.25">
      <c r="A144" s="201"/>
      <c r="B144" s="60">
        <f t="shared" si="43"/>
        <v>1</v>
      </c>
      <c r="C144" s="192" t="s">
        <v>37</v>
      </c>
      <c r="D144" s="36" t="s">
        <v>8</v>
      </c>
      <c r="E144" s="6">
        <v>0.17100000000000001</v>
      </c>
      <c r="F144" s="58">
        <f t="shared" si="44"/>
        <v>31</v>
      </c>
      <c r="G144" s="47">
        <v>50</v>
      </c>
      <c r="H144" s="5">
        <f t="shared" si="46"/>
        <v>8.5500000000000007</v>
      </c>
      <c r="I144" s="7">
        <f t="shared" si="45"/>
        <v>265.05</v>
      </c>
      <c r="J144" s="8">
        <f t="shared" si="42"/>
        <v>5.3010000000000002</v>
      </c>
    </row>
    <row r="145" spans="1:45" ht="15.75" customHeight="1" x14ac:dyDescent="0.25">
      <c r="A145" s="201"/>
      <c r="B145" s="60">
        <f t="shared" si="43"/>
        <v>1</v>
      </c>
      <c r="C145" s="193"/>
      <c r="D145" s="36" t="s">
        <v>27</v>
      </c>
      <c r="E145" s="6">
        <v>5.0000000000000001E-3</v>
      </c>
      <c r="F145" s="58">
        <f t="shared" si="44"/>
        <v>31</v>
      </c>
      <c r="G145" s="47">
        <v>665</v>
      </c>
      <c r="H145" s="5">
        <f t="shared" si="46"/>
        <v>3.3250000000000002</v>
      </c>
      <c r="I145" s="7">
        <f t="shared" si="45"/>
        <v>103.075</v>
      </c>
      <c r="J145" s="8">
        <f t="shared" si="42"/>
        <v>0.155</v>
      </c>
    </row>
    <row r="146" spans="1:45" ht="15.75" customHeight="1" x14ac:dyDescent="0.25">
      <c r="A146" s="201"/>
      <c r="B146" s="60">
        <f t="shared" si="43"/>
        <v>1</v>
      </c>
      <c r="C146" s="194"/>
      <c r="D146" s="36" t="s">
        <v>69</v>
      </c>
      <c r="E146" s="6">
        <v>2.4E-2</v>
      </c>
      <c r="F146" s="58">
        <f t="shared" si="44"/>
        <v>31</v>
      </c>
      <c r="G146" s="47">
        <v>75</v>
      </c>
      <c r="H146" s="5">
        <f t="shared" si="46"/>
        <v>1.8</v>
      </c>
      <c r="I146" s="7">
        <f t="shared" si="45"/>
        <v>55.8</v>
      </c>
      <c r="J146" s="8">
        <f t="shared" si="42"/>
        <v>0.74399999999999999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3"/>
        <v>1</v>
      </c>
      <c r="C147" s="183" t="s">
        <v>39</v>
      </c>
      <c r="D147" s="36" t="s">
        <v>76</v>
      </c>
      <c r="E147" s="44">
        <v>0.02</v>
      </c>
      <c r="F147" s="58">
        <f t="shared" si="44"/>
        <v>31</v>
      </c>
      <c r="G147" s="47">
        <v>140</v>
      </c>
      <c r="H147" s="5">
        <f t="shared" si="46"/>
        <v>2.8000000000000003</v>
      </c>
      <c r="I147" s="7">
        <f t="shared" si="45"/>
        <v>86.8</v>
      </c>
      <c r="J147" s="8">
        <f t="shared" si="42"/>
        <v>0.62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3"/>
        <v>1</v>
      </c>
      <c r="C148" s="184"/>
      <c r="D148" s="36" t="s">
        <v>12</v>
      </c>
      <c r="E148" s="44">
        <v>0.02</v>
      </c>
      <c r="F148" s="58">
        <f t="shared" si="44"/>
        <v>31</v>
      </c>
      <c r="G148" s="47">
        <v>50</v>
      </c>
      <c r="H148" s="5">
        <f t="shared" si="46"/>
        <v>1</v>
      </c>
      <c r="I148" s="7">
        <f t="shared" si="45"/>
        <v>31</v>
      </c>
      <c r="J148" s="8">
        <f t="shared" si="42"/>
        <v>0.62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3"/>
        <v>1</v>
      </c>
      <c r="C149" s="184"/>
      <c r="D149" s="36" t="s">
        <v>13</v>
      </c>
      <c r="E149" s="19">
        <v>2.0000000000000001E-4</v>
      </c>
      <c r="F149" s="58">
        <f t="shared" si="44"/>
        <v>31</v>
      </c>
      <c r="G149" s="47">
        <v>297</v>
      </c>
      <c r="H149" s="5">
        <f t="shared" si="46"/>
        <v>5.9400000000000001E-2</v>
      </c>
      <c r="I149" s="7">
        <f t="shared" si="45"/>
        <v>1.8414000000000001</v>
      </c>
      <c r="J149" s="8">
        <f t="shared" si="42"/>
        <v>6.2000000000000006E-3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3"/>
        <v>1</v>
      </c>
      <c r="C150" s="185"/>
      <c r="D150" s="36" t="s">
        <v>79</v>
      </c>
      <c r="E150" s="44">
        <v>0.2</v>
      </c>
      <c r="F150" s="58">
        <f t="shared" si="44"/>
        <v>31</v>
      </c>
      <c r="G150" s="47"/>
      <c r="H150" s="5"/>
      <c r="I150" s="7"/>
      <c r="J150" s="8">
        <f t="shared" si="42"/>
        <v>6.2</v>
      </c>
      <c r="L150" s="17"/>
    </row>
    <row r="151" spans="1:45" ht="15.75" customHeight="1" x14ac:dyDescent="0.25">
      <c r="A151" s="201"/>
      <c r="B151" s="60">
        <f t="shared" si="43"/>
        <v>1</v>
      </c>
      <c r="C151" s="3" t="s">
        <v>38</v>
      </c>
      <c r="D151" s="41" t="s">
        <v>38</v>
      </c>
      <c r="E151" s="6">
        <v>0.04</v>
      </c>
      <c r="F151" s="58">
        <f t="shared" si="44"/>
        <v>31</v>
      </c>
      <c r="G151" s="47">
        <v>40</v>
      </c>
      <c r="H151" s="5">
        <f>G151*E151</f>
        <v>1.6</v>
      </c>
      <c r="I151" s="42">
        <f>J151*G151</f>
        <v>49.6</v>
      </c>
      <c r="J151" s="28">
        <f t="shared" si="42"/>
        <v>1.24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93"/>
      <c r="G152" s="93"/>
      <c r="H152" s="2">
        <f>SUM(H129:H151)</f>
        <v>60.999999999999993</v>
      </c>
      <c r="I152" s="2">
        <f t="shared" ref="I152:J152" si="47">SUM(I129:I151)</f>
        <v>1890.9999999999998</v>
      </c>
      <c r="J152" s="45">
        <f t="shared" si="47"/>
        <v>30.7811865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B159*42</f>
        <v>84</v>
      </c>
      <c r="G159" s="47">
        <v>38</v>
      </c>
      <c r="H159" s="92">
        <f t="shared" ref="H159:H165" si="48">G159*E159</f>
        <v>0.95000000000000007</v>
      </c>
      <c r="I159" s="7">
        <f t="shared" ref="I159:I169" si="49">J159*G159</f>
        <v>79.8</v>
      </c>
      <c r="J159" s="8">
        <f>F159*E159</f>
        <v>2.1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84</v>
      </c>
      <c r="G160" s="47">
        <v>115</v>
      </c>
      <c r="H160" s="92">
        <f t="shared" si="48"/>
        <v>0.69000000000000006</v>
      </c>
      <c r="I160" s="7">
        <f t="shared" si="49"/>
        <v>57.96</v>
      </c>
      <c r="J160" s="8">
        <f t="shared" ref="J160:J177" si="50">F160*E160</f>
        <v>0.504</v>
      </c>
      <c r="L160" s="17"/>
    </row>
    <row r="161" spans="1:18" x14ac:dyDescent="0.25">
      <c r="A161" s="203"/>
      <c r="B161" s="57">
        <f t="shared" ref="B161:B177" si="51">B160</f>
        <v>2</v>
      </c>
      <c r="C161" s="193"/>
      <c r="D161" s="36" t="s">
        <v>8</v>
      </c>
      <c r="E161" s="44">
        <v>3.4000000000000002E-2</v>
      </c>
      <c r="F161" s="58">
        <f t="shared" ref="F161:F177" si="52">F160</f>
        <v>84</v>
      </c>
      <c r="G161" s="47">
        <v>50</v>
      </c>
      <c r="H161" s="92">
        <f t="shared" si="48"/>
        <v>1.7000000000000002</v>
      </c>
      <c r="I161" s="7">
        <f t="shared" si="49"/>
        <v>142.80000000000001</v>
      </c>
      <c r="J161" s="8">
        <f t="shared" si="50"/>
        <v>2.8560000000000003</v>
      </c>
      <c r="L161" s="17"/>
    </row>
    <row r="162" spans="1:18" x14ac:dyDescent="0.25">
      <c r="A162" s="203"/>
      <c r="B162" s="57">
        <f t="shared" si="51"/>
        <v>2</v>
      </c>
      <c r="C162" s="193"/>
      <c r="D162" s="36" t="s">
        <v>10</v>
      </c>
      <c r="E162" s="44">
        <v>2.5000000000000001E-2</v>
      </c>
      <c r="F162" s="58">
        <f t="shared" si="52"/>
        <v>84</v>
      </c>
      <c r="G162" s="47">
        <v>50</v>
      </c>
      <c r="H162" s="92">
        <f t="shared" si="48"/>
        <v>1.25</v>
      </c>
      <c r="I162" s="7">
        <f t="shared" si="49"/>
        <v>105</v>
      </c>
      <c r="J162" s="8">
        <f t="shared" si="50"/>
        <v>2.1</v>
      </c>
      <c r="L162" s="17"/>
    </row>
    <row r="163" spans="1:18" x14ac:dyDescent="0.25">
      <c r="A163" s="203"/>
      <c r="B163" s="57">
        <f t="shared" si="51"/>
        <v>2</v>
      </c>
      <c r="C163" s="193"/>
      <c r="D163" s="36" t="s">
        <v>9</v>
      </c>
      <c r="E163" s="44">
        <v>1.7999999999999999E-2</v>
      </c>
      <c r="F163" s="58">
        <f t="shared" si="52"/>
        <v>84</v>
      </c>
      <c r="G163" s="47">
        <v>40</v>
      </c>
      <c r="H163" s="92">
        <f t="shared" si="48"/>
        <v>0.72</v>
      </c>
      <c r="I163" s="7">
        <f t="shared" si="49"/>
        <v>60.47999999999999</v>
      </c>
      <c r="J163" s="8">
        <f t="shared" si="50"/>
        <v>1.5119999999999998</v>
      </c>
      <c r="L163" s="17"/>
    </row>
    <row r="164" spans="1:18" x14ac:dyDescent="0.25">
      <c r="A164" s="203"/>
      <c r="B164" s="57">
        <f t="shared" si="51"/>
        <v>2</v>
      </c>
      <c r="C164" s="194"/>
      <c r="D164" s="36" t="s">
        <v>11</v>
      </c>
      <c r="E164" s="44">
        <v>1.7999999999999999E-2</v>
      </c>
      <c r="F164" s="58">
        <f t="shared" si="52"/>
        <v>84</v>
      </c>
      <c r="G164" s="47">
        <v>27</v>
      </c>
      <c r="H164" s="92">
        <f t="shared" si="48"/>
        <v>0.48599999999999999</v>
      </c>
      <c r="I164" s="7">
        <f t="shared" si="49"/>
        <v>40.823999999999991</v>
      </c>
      <c r="J164" s="8">
        <f t="shared" si="50"/>
        <v>1.5119999999999998</v>
      </c>
      <c r="L164" s="17"/>
    </row>
    <row r="165" spans="1:18" x14ac:dyDescent="0.25">
      <c r="A165" s="203"/>
      <c r="B165" s="57">
        <f t="shared" si="51"/>
        <v>2</v>
      </c>
      <c r="C165" s="183" t="s">
        <v>58</v>
      </c>
      <c r="D165" s="36" t="s">
        <v>8</v>
      </c>
      <c r="E165" s="44">
        <v>0.1</v>
      </c>
      <c r="F165" s="58">
        <f t="shared" si="52"/>
        <v>84</v>
      </c>
      <c r="G165" s="47">
        <v>50</v>
      </c>
      <c r="H165" s="92">
        <f t="shared" si="48"/>
        <v>5</v>
      </c>
      <c r="I165" s="7">
        <f t="shared" si="49"/>
        <v>420</v>
      </c>
      <c r="J165" s="8">
        <f t="shared" si="50"/>
        <v>8.4</v>
      </c>
      <c r="L165" s="17"/>
    </row>
    <row r="166" spans="1:18" x14ac:dyDescent="0.25">
      <c r="A166" s="203"/>
      <c r="B166" s="57">
        <f t="shared" si="51"/>
        <v>2</v>
      </c>
      <c r="C166" s="184"/>
      <c r="D166" s="37" t="s">
        <v>56</v>
      </c>
      <c r="E166" s="6">
        <v>0.01</v>
      </c>
      <c r="F166" s="58">
        <f t="shared" si="52"/>
        <v>84</v>
      </c>
      <c r="G166" s="48">
        <v>55</v>
      </c>
      <c r="H166" s="92">
        <f>E166*G166</f>
        <v>0.55000000000000004</v>
      </c>
      <c r="I166" s="7">
        <f t="shared" si="49"/>
        <v>46.199999999999996</v>
      </c>
      <c r="J166" s="6">
        <f t="shared" si="50"/>
        <v>0.84</v>
      </c>
      <c r="L166" s="17"/>
    </row>
    <row r="167" spans="1:18" x14ac:dyDescent="0.25">
      <c r="A167" s="203"/>
      <c r="B167" s="57">
        <f t="shared" si="51"/>
        <v>2</v>
      </c>
      <c r="C167" s="184"/>
      <c r="D167" s="37" t="s">
        <v>9</v>
      </c>
      <c r="E167" s="6">
        <v>1.2999999999999999E-2</v>
      </c>
      <c r="F167" s="58">
        <f t="shared" si="52"/>
        <v>84</v>
      </c>
      <c r="G167" s="48">
        <v>40</v>
      </c>
      <c r="H167" s="92">
        <f>E167*G167</f>
        <v>0.52</v>
      </c>
      <c r="I167" s="7">
        <f t="shared" si="49"/>
        <v>43.679999999999993</v>
      </c>
      <c r="J167" s="6">
        <f t="shared" si="50"/>
        <v>1.0919999999999999</v>
      </c>
      <c r="L167" s="17"/>
    </row>
    <row r="168" spans="1:18" x14ac:dyDescent="0.25">
      <c r="A168" s="203"/>
      <c r="B168" s="57">
        <f t="shared" si="51"/>
        <v>2</v>
      </c>
      <c r="C168" s="184"/>
      <c r="D168" s="37" t="s">
        <v>11</v>
      </c>
      <c r="E168" s="6">
        <v>1.2E-2</v>
      </c>
      <c r="F168" s="58">
        <f t="shared" si="52"/>
        <v>84</v>
      </c>
      <c r="G168" s="48">
        <v>27</v>
      </c>
      <c r="H168" s="92">
        <f>E168*G168</f>
        <v>0.32400000000000001</v>
      </c>
      <c r="I168" s="7">
        <f t="shared" si="49"/>
        <v>27.216000000000001</v>
      </c>
      <c r="J168" s="6">
        <f t="shared" si="50"/>
        <v>1.008</v>
      </c>
      <c r="L168" s="17"/>
    </row>
    <row r="169" spans="1:18" x14ac:dyDescent="0.25">
      <c r="A169" s="203"/>
      <c r="B169" s="57">
        <f t="shared" si="51"/>
        <v>2</v>
      </c>
      <c r="C169" s="184"/>
      <c r="D169" s="37" t="s">
        <v>7</v>
      </c>
      <c r="E169" s="6">
        <v>3.0000000000000001E-3</v>
      </c>
      <c r="F169" s="58">
        <f t="shared" si="52"/>
        <v>84</v>
      </c>
      <c r="G169" s="48">
        <v>115</v>
      </c>
      <c r="H169" s="92">
        <f>E169*G169</f>
        <v>0.34500000000000003</v>
      </c>
      <c r="I169" s="7">
        <f t="shared" si="49"/>
        <v>28.98</v>
      </c>
      <c r="J169" s="6">
        <f t="shared" si="50"/>
        <v>0.252</v>
      </c>
      <c r="L169" s="17"/>
    </row>
    <row r="170" spans="1:18" x14ac:dyDescent="0.25">
      <c r="A170" s="203"/>
      <c r="B170" s="57">
        <f t="shared" si="51"/>
        <v>2</v>
      </c>
      <c r="C170" s="185"/>
      <c r="D170" s="37" t="s">
        <v>79</v>
      </c>
      <c r="E170" s="6">
        <v>0.188</v>
      </c>
      <c r="F170" s="58">
        <f t="shared" si="52"/>
        <v>84</v>
      </c>
      <c r="G170" s="48"/>
      <c r="H170" s="92"/>
      <c r="I170" s="7"/>
      <c r="J170" s="6">
        <f t="shared" si="50"/>
        <v>15.792</v>
      </c>
      <c r="L170" s="17"/>
    </row>
    <row r="171" spans="1:18" x14ac:dyDescent="0.25">
      <c r="A171" s="203"/>
      <c r="B171" s="57">
        <f t="shared" si="51"/>
        <v>2</v>
      </c>
      <c r="C171" s="186" t="s">
        <v>33</v>
      </c>
      <c r="D171" s="36" t="s">
        <v>61</v>
      </c>
      <c r="E171" s="6">
        <f>H171/G171</f>
        <v>6.1769230769230743E-2</v>
      </c>
      <c r="F171" s="58">
        <f t="shared" si="52"/>
        <v>84</v>
      </c>
      <c r="G171" s="47">
        <v>195</v>
      </c>
      <c r="H171" s="92">
        <f>61-H159-H160-H161-H162-H163-H164-H165-H166-H167-H168-H169-H170-H172-H173-H174-H175-H176-H177</f>
        <v>12.044999999999995</v>
      </c>
      <c r="I171" s="7">
        <f t="shared" ref="I171:I177" si="53">J171*G171</f>
        <v>1011.7799999999996</v>
      </c>
      <c r="J171" s="6">
        <f t="shared" si="50"/>
        <v>5.1886153846153826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1"/>
        <v>2</v>
      </c>
      <c r="C172" s="188"/>
      <c r="D172" s="36" t="s">
        <v>27</v>
      </c>
      <c r="E172" s="6">
        <v>1.2E-2</v>
      </c>
      <c r="F172" s="58">
        <f t="shared" si="52"/>
        <v>84</v>
      </c>
      <c r="G172" s="47">
        <v>665</v>
      </c>
      <c r="H172" s="92">
        <f>G172*E172</f>
        <v>7.98</v>
      </c>
      <c r="I172" s="7">
        <f t="shared" si="53"/>
        <v>670.32</v>
      </c>
      <c r="J172" s="6">
        <f t="shared" si="50"/>
        <v>1.008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1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2"/>
        <v>84</v>
      </c>
      <c r="G173" s="48">
        <v>100</v>
      </c>
      <c r="H173" s="92">
        <f>E173*G173</f>
        <v>6.1</v>
      </c>
      <c r="I173" s="7">
        <f t="shared" si="53"/>
        <v>512.4</v>
      </c>
      <c r="J173" s="6">
        <f t="shared" si="50"/>
        <v>5.1239999999999997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1"/>
        <v>2</v>
      </c>
      <c r="C174" s="204"/>
      <c r="D174" s="37" t="s">
        <v>27</v>
      </c>
      <c r="E174" s="6">
        <v>6.0000000000000001E-3</v>
      </c>
      <c r="F174" s="58">
        <f t="shared" si="52"/>
        <v>84</v>
      </c>
      <c r="G174" s="48">
        <v>665</v>
      </c>
      <c r="H174" s="92">
        <f>E174*G174</f>
        <v>3.99</v>
      </c>
      <c r="I174" s="7">
        <f t="shared" si="53"/>
        <v>335.16</v>
      </c>
      <c r="J174" s="6">
        <f t="shared" si="50"/>
        <v>0.504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1"/>
        <v>2</v>
      </c>
      <c r="C175" s="95" t="s">
        <v>65</v>
      </c>
      <c r="D175" s="38" t="s">
        <v>107</v>
      </c>
      <c r="E175" s="44">
        <v>0.2</v>
      </c>
      <c r="F175" s="58">
        <f t="shared" si="52"/>
        <v>84</v>
      </c>
      <c r="G175" s="47">
        <v>60</v>
      </c>
      <c r="H175" s="92">
        <f>G175*E175</f>
        <v>12</v>
      </c>
      <c r="I175" s="7">
        <f t="shared" si="53"/>
        <v>1008</v>
      </c>
      <c r="J175" s="8">
        <f t="shared" si="50"/>
        <v>16.8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1"/>
        <v>2</v>
      </c>
      <c r="C176" s="3" t="s">
        <v>38</v>
      </c>
      <c r="D176" s="41" t="s">
        <v>38</v>
      </c>
      <c r="E176" s="8">
        <v>0.04</v>
      </c>
      <c r="F176" s="58">
        <f t="shared" si="52"/>
        <v>84</v>
      </c>
      <c r="G176" s="47">
        <v>40</v>
      </c>
      <c r="H176" s="92">
        <f>G176*E176</f>
        <v>1.6</v>
      </c>
      <c r="I176" s="7">
        <f t="shared" si="53"/>
        <v>134.4</v>
      </c>
      <c r="J176" s="8">
        <f t="shared" si="50"/>
        <v>3.36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1"/>
        <v>2</v>
      </c>
      <c r="C177" s="94" t="s">
        <v>22</v>
      </c>
      <c r="D177" s="39" t="s">
        <v>22</v>
      </c>
      <c r="E177" s="6">
        <v>0.05</v>
      </c>
      <c r="F177" s="58">
        <f t="shared" si="52"/>
        <v>84</v>
      </c>
      <c r="G177" s="48">
        <v>95</v>
      </c>
      <c r="H177" s="92">
        <f>G177*E177</f>
        <v>4.75</v>
      </c>
      <c r="I177" s="7">
        <f t="shared" si="53"/>
        <v>399</v>
      </c>
      <c r="J177" s="6">
        <f t="shared" si="50"/>
        <v>4.2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93"/>
      <c r="G178" s="93"/>
      <c r="H178" s="2">
        <f>SUM(H159:H177)</f>
        <v>61</v>
      </c>
      <c r="I178" s="2">
        <f t="shared" ref="I178:J178" si="54">SUM(I159:I177)</f>
        <v>5124</v>
      </c>
      <c r="J178" s="45">
        <f t="shared" si="54"/>
        <v>74.152615384615387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B179*42</f>
        <v>84</v>
      </c>
      <c r="G179" s="49">
        <v>30</v>
      </c>
      <c r="H179" s="5">
        <f t="shared" ref="H179:H188" si="55">G179*E179</f>
        <v>1.7999999999999998</v>
      </c>
      <c r="I179" s="7">
        <f t="shared" ref="I179:I188" si="56">J179*G179</f>
        <v>151.19999999999999</v>
      </c>
      <c r="J179" s="8">
        <f>F179*E179</f>
        <v>5.04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84</v>
      </c>
      <c r="G180" s="49">
        <v>40</v>
      </c>
      <c r="H180" s="5">
        <f t="shared" si="55"/>
        <v>0.32</v>
      </c>
      <c r="I180" s="7">
        <f t="shared" si="56"/>
        <v>26.880000000000003</v>
      </c>
      <c r="J180" s="8">
        <f t="shared" ref="J180:J201" si="57">F180*E180</f>
        <v>0.67200000000000004</v>
      </c>
    </row>
    <row r="181" spans="1:45" ht="15.75" customHeight="1" x14ac:dyDescent="0.25">
      <c r="A181" s="181"/>
      <c r="B181" s="60">
        <f t="shared" ref="B181:B201" si="58">B180</f>
        <v>2</v>
      </c>
      <c r="C181" s="182"/>
      <c r="D181" s="37" t="s">
        <v>13</v>
      </c>
      <c r="E181" s="40">
        <v>2.0000000000000001E-4</v>
      </c>
      <c r="F181" s="58">
        <f t="shared" ref="F181:F201" si="59">F180</f>
        <v>84</v>
      </c>
      <c r="G181" s="49">
        <v>297</v>
      </c>
      <c r="H181" s="5">
        <f t="shared" si="55"/>
        <v>5.9400000000000001E-2</v>
      </c>
      <c r="I181" s="7">
        <f t="shared" si="56"/>
        <v>4.9896000000000011</v>
      </c>
      <c r="J181" s="8">
        <f t="shared" si="57"/>
        <v>1.6800000000000002E-2</v>
      </c>
    </row>
    <row r="182" spans="1:45" ht="15.75" customHeight="1" x14ac:dyDescent="0.25">
      <c r="A182" s="181"/>
      <c r="B182" s="60">
        <f t="shared" si="58"/>
        <v>2</v>
      </c>
      <c r="C182" s="182"/>
      <c r="D182" s="36" t="s">
        <v>12</v>
      </c>
      <c r="E182" s="6">
        <v>3.0000000000000001E-3</v>
      </c>
      <c r="F182" s="58">
        <f t="shared" si="59"/>
        <v>84</v>
      </c>
      <c r="G182" s="49">
        <v>50</v>
      </c>
      <c r="H182" s="5">
        <f t="shared" si="55"/>
        <v>0.15</v>
      </c>
      <c r="I182" s="7">
        <f t="shared" si="56"/>
        <v>12.6</v>
      </c>
      <c r="J182" s="8">
        <f t="shared" si="57"/>
        <v>0.252</v>
      </c>
    </row>
    <row r="183" spans="1:45" ht="15.75" customHeight="1" x14ac:dyDescent="0.25">
      <c r="A183" s="181"/>
      <c r="B183" s="60">
        <f t="shared" si="58"/>
        <v>2</v>
      </c>
      <c r="C183" s="182"/>
      <c r="D183" s="37" t="s">
        <v>7</v>
      </c>
      <c r="E183" s="6">
        <v>3.0000000000000001E-3</v>
      </c>
      <c r="F183" s="58">
        <f t="shared" si="59"/>
        <v>84</v>
      </c>
      <c r="G183" s="47">
        <v>115</v>
      </c>
      <c r="H183" s="5">
        <f t="shared" si="55"/>
        <v>0.34500000000000003</v>
      </c>
      <c r="I183" s="7">
        <f t="shared" si="56"/>
        <v>28.98</v>
      </c>
      <c r="J183" s="8">
        <f t="shared" si="57"/>
        <v>0.252</v>
      </c>
    </row>
    <row r="184" spans="1:45" ht="15.75" customHeight="1" x14ac:dyDescent="0.25">
      <c r="A184" s="181"/>
      <c r="B184" s="60">
        <f t="shared" si="58"/>
        <v>2</v>
      </c>
      <c r="C184" s="183" t="s">
        <v>23</v>
      </c>
      <c r="D184" s="36" t="s">
        <v>8</v>
      </c>
      <c r="E184" s="6">
        <v>0.1</v>
      </c>
      <c r="F184" s="58">
        <f t="shared" si="59"/>
        <v>84</v>
      </c>
      <c r="G184" s="47">
        <v>50</v>
      </c>
      <c r="H184" s="5">
        <f t="shared" si="55"/>
        <v>5</v>
      </c>
      <c r="I184" s="7">
        <f t="shared" si="56"/>
        <v>420</v>
      </c>
      <c r="J184" s="8">
        <f t="shared" si="57"/>
        <v>8.4</v>
      </c>
    </row>
    <row r="185" spans="1:45" ht="15.75" customHeight="1" x14ac:dyDescent="0.25">
      <c r="A185" s="181"/>
      <c r="B185" s="60">
        <f t="shared" si="58"/>
        <v>2</v>
      </c>
      <c r="C185" s="184"/>
      <c r="D185" s="36" t="s">
        <v>18</v>
      </c>
      <c r="E185" s="6">
        <v>0.02</v>
      </c>
      <c r="F185" s="58">
        <f t="shared" si="59"/>
        <v>84</v>
      </c>
      <c r="G185" s="47">
        <v>48</v>
      </c>
      <c r="H185" s="5">
        <f t="shared" si="55"/>
        <v>0.96</v>
      </c>
      <c r="I185" s="7">
        <f t="shared" si="56"/>
        <v>80.64</v>
      </c>
      <c r="J185" s="8">
        <f t="shared" si="57"/>
        <v>1.68</v>
      </c>
    </row>
    <row r="186" spans="1:45" ht="15.75" customHeight="1" x14ac:dyDescent="0.25">
      <c r="A186" s="181"/>
      <c r="B186" s="60">
        <f t="shared" si="58"/>
        <v>2</v>
      </c>
      <c r="C186" s="184"/>
      <c r="D186" s="36" t="s">
        <v>9</v>
      </c>
      <c r="E186" s="6">
        <v>1.3000000000000001E-2</v>
      </c>
      <c r="F186" s="58">
        <f t="shared" si="59"/>
        <v>84</v>
      </c>
      <c r="G186" s="47">
        <v>40</v>
      </c>
      <c r="H186" s="5">
        <f t="shared" si="55"/>
        <v>0.52</v>
      </c>
      <c r="I186" s="7">
        <f t="shared" si="56"/>
        <v>43.680000000000007</v>
      </c>
      <c r="J186" s="8">
        <f t="shared" si="57"/>
        <v>1.0920000000000001</v>
      </c>
    </row>
    <row r="187" spans="1:45" ht="15.75" customHeight="1" x14ac:dyDescent="0.25">
      <c r="A187" s="181"/>
      <c r="B187" s="60">
        <f t="shared" si="58"/>
        <v>2</v>
      </c>
      <c r="C187" s="184"/>
      <c r="D187" s="37" t="s">
        <v>11</v>
      </c>
      <c r="E187" s="6">
        <v>1.2E-2</v>
      </c>
      <c r="F187" s="58">
        <f t="shared" si="59"/>
        <v>84</v>
      </c>
      <c r="G187" s="47">
        <v>27</v>
      </c>
      <c r="H187" s="5">
        <f t="shared" si="55"/>
        <v>0.32400000000000001</v>
      </c>
      <c r="I187" s="7">
        <f t="shared" si="56"/>
        <v>27.216000000000001</v>
      </c>
      <c r="J187" s="8">
        <f t="shared" si="57"/>
        <v>1.008</v>
      </c>
    </row>
    <row r="188" spans="1:45" ht="15.75" customHeight="1" x14ac:dyDescent="0.25">
      <c r="A188" s="181"/>
      <c r="B188" s="60">
        <f t="shared" si="58"/>
        <v>2</v>
      </c>
      <c r="C188" s="184"/>
      <c r="D188" s="37" t="s">
        <v>7</v>
      </c>
      <c r="E188" s="6">
        <v>5.0000000000000001E-3</v>
      </c>
      <c r="F188" s="58">
        <f t="shared" si="59"/>
        <v>84</v>
      </c>
      <c r="G188" s="47">
        <v>115</v>
      </c>
      <c r="H188" s="5">
        <f t="shared" si="55"/>
        <v>0.57500000000000007</v>
      </c>
      <c r="I188" s="7">
        <f t="shared" si="56"/>
        <v>48.3</v>
      </c>
      <c r="J188" s="8">
        <f t="shared" si="57"/>
        <v>0.42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8"/>
        <v>2</v>
      </c>
      <c r="C189" s="185"/>
      <c r="D189" s="37" t="s">
        <v>79</v>
      </c>
      <c r="E189" s="6">
        <v>0.17499999999999999</v>
      </c>
      <c r="F189" s="58">
        <f t="shared" si="59"/>
        <v>84</v>
      </c>
      <c r="G189" s="48"/>
      <c r="H189" s="92"/>
      <c r="I189" s="7"/>
      <c r="J189" s="6">
        <f t="shared" si="57"/>
        <v>14.7</v>
      </c>
    </row>
    <row r="190" spans="1:45" ht="15.75" customHeight="1" x14ac:dyDescent="0.25">
      <c r="A190" s="181"/>
      <c r="B190" s="60">
        <f t="shared" si="58"/>
        <v>2</v>
      </c>
      <c r="C190" s="186" t="s">
        <v>34</v>
      </c>
      <c r="D190" s="36" t="s">
        <v>61</v>
      </c>
      <c r="E190" s="6">
        <f>H190/G190</f>
        <v>7.8062564102564139E-2</v>
      </c>
      <c r="F190" s="58">
        <f t="shared" si="59"/>
        <v>84</v>
      </c>
      <c r="G190" s="47">
        <v>195</v>
      </c>
      <c r="H190" s="5">
        <f>61-H179-H180-H181-H182-H183-H184-H185-H186-H187-H188-H191-H192-H193-H194-H195-H196-H197-H199-H200-H201</f>
        <v>15.222200000000008</v>
      </c>
      <c r="I190" s="7">
        <f t="shared" ref="I190:I197" si="60">J190*G190</f>
        <v>1278.6648000000007</v>
      </c>
      <c r="J190" s="8">
        <f t="shared" si="57"/>
        <v>6.557255384615388</v>
      </c>
    </row>
    <row r="191" spans="1:45" ht="15.75" customHeight="1" x14ac:dyDescent="0.25">
      <c r="A191" s="181"/>
      <c r="B191" s="60">
        <f t="shared" si="58"/>
        <v>2</v>
      </c>
      <c r="C191" s="187"/>
      <c r="D191" s="36" t="s">
        <v>9</v>
      </c>
      <c r="E191" s="6">
        <v>0.02</v>
      </c>
      <c r="F191" s="58">
        <f t="shared" si="59"/>
        <v>84</v>
      </c>
      <c r="G191" s="49">
        <v>40</v>
      </c>
      <c r="H191" s="5">
        <f t="shared" ref="H191:H197" si="61">G191*E191</f>
        <v>0.8</v>
      </c>
      <c r="I191" s="7">
        <f t="shared" si="60"/>
        <v>67.2</v>
      </c>
      <c r="J191" s="8">
        <f t="shared" si="57"/>
        <v>1.68</v>
      </c>
    </row>
    <row r="192" spans="1:45" ht="15.75" customHeight="1" x14ac:dyDescent="0.25">
      <c r="A192" s="181"/>
      <c r="B192" s="60">
        <f t="shared" si="58"/>
        <v>2</v>
      </c>
      <c r="C192" s="187"/>
      <c r="D192" s="37" t="s">
        <v>11</v>
      </c>
      <c r="E192" s="6">
        <v>1.2999999999999999E-2</v>
      </c>
      <c r="F192" s="58">
        <f t="shared" si="59"/>
        <v>84</v>
      </c>
      <c r="G192" s="47">
        <v>27</v>
      </c>
      <c r="H192" s="5">
        <f t="shared" si="61"/>
        <v>0.35099999999999998</v>
      </c>
      <c r="I192" s="7">
        <f t="shared" si="60"/>
        <v>29.483999999999995</v>
      </c>
      <c r="J192" s="8">
        <f t="shared" si="57"/>
        <v>1.0919999999999999</v>
      </c>
    </row>
    <row r="193" spans="1:45" ht="15.75" customHeight="1" x14ac:dyDescent="0.25">
      <c r="A193" s="181"/>
      <c r="B193" s="60">
        <f t="shared" si="58"/>
        <v>2</v>
      </c>
      <c r="C193" s="187"/>
      <c r="D193" s="37" t="s">
        <v>27</v>
      </c>
      <c r="E193" s="6">
        <v>0.01</v>
      </c>
      <c r="F193" s="58">
        <f t="shared" si="59"/>
        <v>84</v>
      </c>
      <c r="G193" s="47">
        <v>665</v>
      </c>
      <c r="H193" s="5">
        <f t="shared" si="61"/>
        <v>6.65</v>
      </c>
      <c r="I193" s="7">
        <f t="shared" si="60"/>
        <v>558.6</v>
      </c>
      <c r="J193" s="8">
        <f t="shared" si="57"/>
        <v>0.84</v>
      </c>
    </row>
    <row r="194" spans="1:45" ht="15.75" customHeight="1" x14ac:dyDescent="0.25">
      <c r="A194" s="181"/>
      <c r="B194" s="60">
        <f t="shared" si="58"/>
        <v>2</v>
      </c>
      <c r="C194" s="188"/>
      <c r="D194" s="37" t="s">
        <v>87</v>
      </c>
      <c r="E194" s="6">
        <v>5.8000000000000003E-2</v>
      </c>
      <c r="F194" s="58">
        <f t="shared" si="59"/>
        <v>84</v>
      </c>
      <c r="G194" s="47">
        <v>58</v>
      </c>
      <c r="H194" s="5">
        <f t="shared" si="61"/>
        <v>3.3640000000000003</v>
      </c>
      <c r="I194" s="7">
        <f t="shared" si="60"/>
        <v>282.57600000000002</v>
      </c>
      <c r="J194" s="8">
        <f t="shared" si="57"/>
        <v>4.8719999999999999</v>
      </c>
    </row>
    <row r="195" spans="1:45" ht="15.75" customHeight="1" x14ac:dyDescent="0.25">
      <c r="A195" s="181"/>
      <c r="B195" s="60">
        <f t="shared" si="58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9"/>
        <v>84</v>
      </c>
      <c r="G195" s="47">
        <v>75</v>
      </c>
      <c r="H195" s="5">
        <f t="shared" si="61"/>
        <v>3.4499999999999997</v>
      </c>
      <c r="I195" s="7">
        <f t="shared" si="60"/>
        <v>289.8</v>
      </c>
      <c r="J195" s="8">
        <f t="shared" si="57"/>
        <v>3.8639999999999999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8"/>
        <v>2</v>
      </c>
      <c r="C196" s="184"/>
      <c r="D196" s="36" t="s">
        <v>12</v>
      </c>
      <c r="E196" s="6">
        <v>2.4E-2</v>
      </c>
      <c r="F196" s="58">
        <f t="shared" si="59"/>
        <v>84</v>
      </c>
      <c r="G196" s="47">
        <v>50</v>
      </c>
      <c r="H196" s="5">
        <f t="shared" si="61"/>
        <v>1.2</v>
      </c>
      <c r="I196" s="7">
        <f t="shared" si="60"/>
        <v>100.8</v>
      </c>
      <c r="J196" s="8">
        <f t="shared" si="57"/>
        <v>2.016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8"/>
        <v>2</v>
      </c>
      <c r="C197" s="184"/>
      <c r="D197" s="36" t="s">
        <v>13</v>
      </c>
      <c r="E197" s="40">
        <v>2.0000000000000001E-4</v>
      </c>
      <c r="F197" s="58">
        <f t="shared" si="59"/>
        <v>84</v>
      </c>
      <c r="G197" s="47">
        <v>297</v>
      </c>
      <c r="H197" s="5">
        <f t="shared" si="61"/>
        <v>5.9400000000000001E-2</v>
      </c>
      <c r="I197" s="7">
        <f t="shared" si="60"/>
        <v>4.9896000000000011</v>
      </c>
      <c r="J197" s="8">
        <f t="shared" si="57"/>
        <v>1.6800000000000002E-2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8"/>
        <v>2</v>
      </c>
      <c r="C198" s="185"/>
      <c r="D198" s="36" t="s">
        <v>79</v>
      </c>
      <c r="E198" s="6">
        <v>0.17199999999999999</v>
      </c>
      <c r="F198" s="58">
        <f t="shared" si="59"/>
        <v>84</v>
      </c>
      <c r="G198" s="47"/>
      <c r="H198" s="5"/>
      <c r="I198" s="7"/>
      <c r="J198" s="8">
        <f t="shared" si="57"/>
        <v>14.447999999999999</v>
      </c>
    </row>
    <row r="199" spans="1:45" ht="15.75" customHeight="1" x14ac:dyDescent="0.25">
      <c r="A199" s="181"/>
      <c r="B199" s="60">
        <f t="shared" si="58"/>
        <v>2</v>
      </c>
      <c r="C199" s="3" t="s">
        <v>38</v>
      </c>
      <c r="D199" s="41" t="s">
        <v>38</v>
      </c>
      <c r="E199" s="6">
        <v>0.04</v>
      </c>
      <c r="F199" s="58">
        <f t="shared" si="59"/>
        <v>84</v>
      </c>
      <c r="G199" s="47">
        <v>40</v>
      </c>
      <c r="H199" s="5">
        <f>G199*E199</f>
        <v>1.6</v>
      </c>
      <c r="I199" s="7">
        <f>J199*G199</f>
        <v>134.4</v>
      </c>
      <c r="J199" s="8">
        <f t="shared" si="57"/>
        <v>3.36</v>
      </c>
    </row>
    <row r="200" spans="1:45" ht="15.75" customHeight="1" x14ac:dyDescent="0.25">
      <c r="A200" s="181"/>
      <c r="B200" s="60">
        <f t="shared" si="58"/>
        <v>2</v>
      </c>
      <c r="C200" s="94" t="s">
        <v>22</v>
      </c>
      <c r="D200" s="39" t="s">
        <v>22</v>
      </c>
      <c r="E200" s="6">
        <v>0.05</v>
      </c>
      <c r="F200" s="58">
        <f t="shared" si="59"/>
        <v>84</v>
      </c>
      <c r="G200" s="48">
        <v>95</v>
      </c>
      <c r="H200" s="5">
        <f>G200*E200</f>
        <v>4.75</v>
      </c>
      <c r="I200" s="7">
        <f>J200*G200</f>
        <v>399</v>
      </c>
      <c r="J200" s="8">
        <f t="shared" si="57"/>
        <v>4.2</v>
      </c>
    </row>
    <row r="201" spans="1:45" ht="15.75" customHeight="1" x14ac:dyDescent="0.25">
      <c r="A201" s="191"/>
      <c r="B201" s="60">
        <f t="shared" si="58"/>
        <v>2</v>
      </c>
      <c r="C201" s="95" t="s">
        <v>88</v>
      </c>
      <c r="D201" s="36" t="s">
        <v>25</v>
      </c>
      <c r="E201" s="6">
        <v>0.1</v>
      </c>
      <c r="F201" s="58">
        <f t="shared" si="59"/>
        <v>84</v>
      </c>
      <c r="G201" s="47">
        <v>135</v>
      </c>
      <c r="H201" s="5">
        <f>G201*E201</f>
        <v>13.5</v>
      </c>
      <c r="I201" s="7">
        <f>J201*G201</f>
        <v>1134</v>
      </c>
      <c r="J201" s="8">
        <f t="shared" si="57"/>
        <v>8.4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93"/>
      <c r="G202" s="93"/>
      <c r="H202" s="2">
        <f>SUM(H179:H201)</f>
        <v>61.000000000000007</v>
      </c>
      <c r="I202" s="2">
        <f>SUM(I179:I201)</f>
        <v>5124</v>
      </c>
      <c r="J202" s="45">
        <f t="shared" ref="J202" si="62">SUM(J179:J201)</f>
        <v>84.878855384615392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hidden="1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B211*42</f>
        <v>84</v>
      </c>
      <c r="G211" s="47">
        <v>38</v>
      </c>
      <c r="H211" s="5">
        <f>G211*E211</f>
        <v>1.748</v>
      </c>
      <c r="I211" s="7">
        <f t="shared" ref="I211:I221" si="63">J211*G211</f>
        <v>146.83199999999999</v>
      </c>
      <c r="J211" s="8">
        <f>F211*E211</f>
        <v>3.8639999999999999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84</v>
      </c>
      <c r="G212" s="48">
        <v>106</v>
      </c>
      <c r="H212" s="5">
        <f>G212*E212</f>
        <v>2.12</v>
      </c>
      <c r="I212" s="7">
        <f t="shared" si="63"/>
        <v>178.07999999999998</v>
      </c>
      <c r="J212" s="8">
        <f t="shared" ref="J212:J232" si="64">F212*E212</f>
        <v>1.68</v>
      </c>
    </row>
    <row r="213" spans="1:45" ht="15.75" customHeight="1" x14ac:dyDescent="0.25">
      <c r="A213" s="201"/>
      <c r="B213" s="60">
        <f t="shared" ref="B213:B232" si="65">B212</f>
        <v>2</v>
      </c>
      <c r="C213" s="182"/>
      <c r="D213" s="37" t="s">
        <v>7</v>
      </c>
      <c r="E213" s="6">
        <v>3.0000000000000001E-3</v>
      </c>
      <c r="F213" s="58">
        <f t="shared" ref="F213:F232" si="66">F212</f>
        <v>84</v>
      </c>
      <c r="G213" s="49">
        <v>115</v>
      </c>
      <c r="H213" s="5">
        <f>G213*E213</f>
        <v>0.34500000000000003</v>
      </c>
      <c r="I213" s="7">
        <f t="shared" si="63"/>
        <v>28.98</v>
      </c>
      <c r="J213" s="8">
        <f t="shared" si="64"/>
        <v>0.252</v>
      </c>
    </row>
    <row r="214" spans="1:45" ht="15.75" customHeight="1" x14ac:dyDescent="0.25">
      <c r="A214" s="201"/>
      <c r="B214" s="60">
        <f t="shared" si="65"/>
        <v>2</v>
      </c>
      <c r="C214" s="182"/>
      <c r="D214" s="36" t="s">
        <v>9</v>
      </c>
      <c r="E214" s="6">
        <v>1.3000000000000001E-2</v>
      </c>
      <c r="F214" s="58">
        <f t="shared" si="66"/>
        <v>84</v>
      </c>
      <c r="G214" s="49">
        <v>40</v>
      </c>
      <c r="H214" s="5">
        <f>G214*E214</f>
        <v>0.52</v>
      </c>
      <c r="I214" s="7">
        <f t="shared" si="63"/>
        <v>43.680000000000007</v>
      </c>
      <c r="J214" s="8">
        <f t="shared" si="64"/>
        <v>1.0920000000000001</v>
      </c>
    </row>
    <row r="215" spans="1:45" ht="15.75" customHeight="1" x14ac:dyDescent="0.25">
      <c r="A215" s="201"/>
      <c r="B215" s="60">
        <f t="shared" si="65"/>
        <v>2</v>
      </c>
      <c r="C215" s="183" t="s">
        <v>31</v>
      </c>
      <c r="D215" s="36" t="s">
        <v>81</v>
      </c>
      <c r="E215" s="40">
        <f>H215/G215</f>
        <v>1.2498999999999998E-2</v>
      </c>
      <c r="F215" s="58">
        <f t="shared" si="66"/>
        <v>84</v>
      </c>
      <c r="G215" s="47">
        <v>400</v>
      </c>
      <c r="H215" s="5">
        <f>61-H211-H212-H213-H214-H216-H217-H218-H219-H220-H221-H222-H223-H224-H225-H226-H227-H228-H229-H230-H231-H232</f>
        <v>4.9995999999999992</v>
      </c>
      <c r="I215" s="7">
        <f t="shared" si="63"/>
        <v>419.96639999999996</v>
      </c>
      <c r="J215" s="8">
        <f t="shared" si="64"/>
        <v>1.0499159999999998</v>
      </c>
    </row>
    <row r="216" spans="1:45" ht="15.75" customHeight="1" x14ac:dyDescent="0.25">
      <c r="A216" s="201"/>
      <c r="B216" s="60">
        <f t="shared" si="65"/>
        <v>2</v>
      </c>
      <c r="C216" s="184"/>
      <c r="D216" s="36" t="s">
        <v>8</v>
      </c>
      <c r="E216" s="6">
        <v>0.107</v>
      </c>
      <c r="F216" s="58">
        <f t="shared" si="66"/>
        <v>84</v>
      </c>
      <c r="G216" s="47">
        <v>50</v>
      </c>
      <c r="H216" s="5">
        <f t="shared" ref="H216:H221" si="67">G216*E216</f>
        <v>5.35</v>
      </c>
      <c r="I216" s="7">
        <f t="shared" si="63"/>
        <v>449.4</v>
      </c>
      <c r="J216" s="8">
        <f t="shared" si="64"/>
        <v>8.9879999999999995</v>
      </c>
    </row>
    <row r="217" spans="1:45" ht="15.75" customHeight="1" x14ac:dyDescent="0.25">
      <c r="A217" s="201"/>
      <c r="B217" s="60">
        <f t="shared" si="65"/>
        <v>2</v>
      </c>
      <c r="C217" s="184"/>
      <c r="D217" s="36" t="s">
        <v>87</v>
      </c>
      <c r="E217" s="6">
        <v>6.0000000000000001E-3</v>
      </c>
      <c r="F217" s="58">
        <f t="shared" si="66"/>
        <v>84</v>
      </c>
      <c r="G217" s="47">
        <v>58</v>
      </c>
      <c r="H217" s="5">
        <f t="shared" si="67"/>
        <v>0.34800000000000003</v>
      </c>
      <c r="I217" s="7">
        <f t="shared" si="63"/>
        <v>29.231999999999999</v>
      </c>
      <c r="J217" s="8">
        <f t="shared" si="64"/>
        <v>0.504</v>
      </c>
    </row>
    <row r="218" spans="1:45" ht="15.75" customHeight="1" x14ac:dyDescent="0.25">
      <c r="A218" s="201"/>
      <c r="B218" s="60">
        <f t="shared" si="65"/>
        <v>2</v>
      </c>
      <c r="C218" s="184"/>
      <c r="D218" s="36" t="s">
        <v>9</v>
      </c>
      <c r="E218" s="6">
        <v>1.3000000000000001E-2</v>
      </c>
      <c r="F218" s="58">
        <f t="shared" si="66"/>
        <v>84</v>
      </c>
      <c r="G218" s="47">
        <v>40</v>
      </c>
      <c r="H218" s="5">
        <f t="shared" si="67"/>
        <v>0.52</v>
      </c>
      <c r="I218" s="7">
        <f t="shared" si="63"/>
        <v>43.680000000000007</v>
      </c>
      <c r="J218" s="8">
        <f t="shared" si="64"/>
        <v>1.0920000000000001</v>
      </c>
    </row>
    <row r="219" spans="1:45" ht="15.75" customHeight="1" x14ac:dyDescent="0.25">
      <c r="A219" s="201"/>
      <c r="B219" s="60">
        <f t="shared" si="65"/>
        <v>2</v>
      </c>
      <c r="C219" s="184"/>
      <c r="D219" s="37" t="s">
        <v>11</v>
      </c>
      <c r="E219" s="6">
        <v>1.2E-2</v>
      </c>
      <c r="F219" s="58">
        <f t="shared" si="66"/>
        <v>84</v>
      </c>
      <c r="G219" s="47">
        <v>27</v>
      </c>
      <c r="H219" s="5">
        <f t="shared" si="67"/>
        <v>0.32400000000000001</v>
      </c>
      <c r="I219" s="7">
        <f t="shared" si="63"/>
        <v>27.216000000000001</v>
      </c>
      <c r="J219" s="8">
        <f t="shared" si="64"/>
        <v>1.008</v>
      </c>
    </row>
    <row r="220" spans="1:45" ht="15.75" customHeight="1" x14ac:dyDescent="0.25">
      <c r="A220" s="201"/>
      <c r="B220" s="60">
        <f t="shared" si="65"/>
        <v>2</v>
      </c>
      <c r="C220" s="184"/>
      <c r="D220" s="37" t="s">
        <v>7</v>
      </c>
      <c r="E220" s="6">
        <v>3.0000000000000001E-3</v>
      </c>
      <c r="F220" s="58">
        <f t="shared" si="66"/>
        <v>84</v>
      </c>
      <c r="G220" s="47">
        <v>115</v>
      </c>
      <c r="H220" s="5">
        <f t="shared" si="67"/>
        <v>0.34500000000000003</v>
      </c>
      <c r="I220" s="7">
        <f t="shared" si="63"/>
        <v>28.98</v>
      </c>
      <c r="J220" s="8">
        <f t="shared" si="64"/>
        <v>0.252</v>
      </c>
    </row>
    <row r="221" spans="1:45" ht="15.75" customHeight="1" x14ac:dyDescent="0.25">
      <c r="A221" s="201"/>
      <c r="B221" s="60">
        <f t="shared" si="65"/>
        <v>2</v>
      </c>
      <c r="C221" s="184"/>
      <c r="D221" s="37" t="s">
        <v>32</v>
      </c>
      <c r="E221" s="6">
        <v>6.0000000000000001E-3</v>
      </c>
      <c r="F221" s="58">
        <f t="shared" si="66"/>
        <v>84</v>
      </c>
      <c r="G221" s="47">
        <v>165</v>
      </c>
      <c r="H221" s="5">
        <f t="shared" si="67"/>
        <v>0.99</v>
      </c>
      <c r="I221" s="7">
        <f t="shared" si="63"/>
        <v>83.16</v>
      </c>
      <c r="J221" s="8">
        <f t="shared" si="64"/>
        <v>0.504</v>
      </c>
    </row>
    <row r="222" spans="1:45" ht="15.75" customHeight="1" x14ac:dyDescent="0.25">
      <c r="A222" s="201"/>
      <c r="B222" s="60">
        <f t="shared" si="65"/>
        <v>2</v>
      </c>
      <c r="C222" s="185"/>
      <c r="D222" s="37" t="s">
        <v>79</v>
      </c>
      <c r="E222" s="6">
        <v>0.188</v>
      </c>
      <c r="F222" s="58">
        <f t="shared" si="66"/>
        <v>84</v>
      </c>
      <c r="G222" s="47"/>
      <c r="H222" s="5"/>
      <c r="I222" s="7"/>
      <c r="J222" s="8">
        <f t="shared" si="64"/>
        <v>15.792</v>
      </c>
    </row>
    <row r="223" spans="1:45" ht="15.75" customHeight="1" x14ac:dyDescent="0.25">
      <c r="A223" s="201"/>
      <c r="B223" s="60">
        <f t="shared" si="65"/>
        <v>2</v>
      </c>
      <c r="C223" s="186" t="s">
        <v>86</v>
      </c>
      <c r="D223" s="36" t="s">
        <v>81</v>
      </c>
      <c r="E223" s="6">
        <v>7.9000000000000001E-2</v>
      </c>
      <c r="F223" s="58">
        <f t="shared" si="66"/>
        <v>84</v>
      </c>
      <c r="G223" s="47">
        <v>400</v>
      </c>
      <c r="H223" s="5">
        <f t="shared" ref="H223:H230" si="68">G223*E223</f>
        <v>31.6</v>
      </c>
      <c r="I223" s="7">
        <f t="shared" ref="I223:I230" si="69">J223*G223</f>
        <v>2654.4</v>
      </c>
      <c r="J223" s="8">
        <f t="shared" si="64"/>
        <v>6.6360000000000001</v>
      </c>
    </row>
    <row r="224" spans="1:45" ht="15.75" customHeight="1" x14ac:dyDescent="0.25">
      <c r="A224" s="201"/>
      <c r="B224" s="60">
        <f t="shared" si="65"/>
        <v>2</v>
      </c>
      <c r="C224" s="187"/>
      <c r="D224" s="36" t="s">
        <v>9</v>
      </c>
      <c r="E224" s="6">
        <v>3.0000000000000001E-3</v>
      </c>
      <c r="F224" s="58">
        <f t="shared" si="66"/>
        <v>84</v>
      </c>
      <c r="G224" s="47">
        <v>40</v>
      </c>
      <c r="H224" s="5">
        <f t="shared" si="68"/>
        <v>0.12</v>
      </c>
      <c r="I224" s="7">
        <f t="shared" si="69"/>
        <v>10.08</v>
      </c>
      <c r="J224" s="8">
        <f t="shared" si="64"/>
        <v>0.252</v>
      </c>
    </row>
    <row r="225" spans="1:45" ht="15.75" customHeight="1" x14ac:dyDescent="0.25">
      <c r="A225" s="201"/>
      <c r="B225" s="60">
        <f t="shared" si="65"/>
        <v>2</v>
      </c>
      <c r="C225" s="188"/>
      <c r="D225" s="36" t="s">
        <v>11</v>
      </c>
      <c r="E225" s="6">
        <v>3.0000000000000001E-3</v>
      </c>
      <c r="F225" s="58">
        <f t="shared" si="66"/>
        <v>84</v>
      </c>
      <c r="G225" s="47">
        <v>27</v>
      </c>
      <c r="H225" s="5">
        <f t="shared" si="68"/>
        <v>8.1000000000000003E-2</v>
      </c>
      <c r="I225" s="7">
        <f t="shared" si="69"/>
        <v>6.8040000000000003</v>
      </c>
      <c r="J225" s="8">
        <f t="shared" si="64"/>
        <v>0.252</v>
      </c>
    </row>
    <row r="226" spans="1:45" ht="15.75" customHeight="1" x14ac:dyDescent="0.25">
      <c r="A226" s="201"/>
      <c r="B226" s="60">
        <f t="shared" si="65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66"/>
        <v>84</v>
      </c>
      <c r="G226" s="47">
        <v>55</v>
      </c>
      <c r="H226" s="5">
        <f t="shared" si="68"/>
        <v>2.8049999999999997</v>
      </c>
      <c r="I226" s="7">
        <f t="shared" si="69"/>
        <v>235.61999999999998</v>
      </c>
      <c r="J226" s="8">
        <f t="shared" si="64"/>
        <v>4.2839999999999998</v>
      </c>
    </row>
    <row r="227" spans="1:45" ht="15.75" customHeight="1" x14ac:dyDescent="0.25">
      <c r="A227" s="201"/>
      <c r="B227" s="60">
        <f t="shared" si="65"/>
        <v>2</v>
      </c>
      <c r="C227" s="185"/>
      <c r="D227" s="36" t="s">
        <v>27</v>
      </c>
      <c r="E227" s="6">
        <v>5.0000000000000001E-3</v>
      </c>
      <c r="F227" s="58">
        <f t="shared" si="66"/>
        <v>84</v>
      </c>
      <c r="G227" s="47">
        <v>665</v>
      </c>
      <c r="H227" s="5">
        <f t="shared" si="68"/>
        <v>3.3250000000000002</v>
      </c>
      <c r="I227" s="7">
        <f t="shared" si="69"/>
        <v>279.3</v>
      </c>
      <c r="J227" s="8">
        <f t="shared" si="64"/>
        <v>0.42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5"/>
        <v>2</v>
      </c>
      <c r="C228" s="183" t="s">
        <v>39</v>
      </c>
      <c r="D228" s="36" t="s">
        <v>76</v>
      </c>
      <c r="E228" s="44">
        <v>0.02</v>
      </c>
      <c r="F228" s="58">
        <f t="shared" si="66"/>
        <v>84</v>
      </c>
      <c r="G228" s="47">
        <v>140</v>
      </c>
      <c r="H228" s="5">
        <f t="shared" si="68"/>
        <v>2.8000000000000003</v>
      </c>
      <c r="I228" s="7">
        <f t="shared" si="69"/>
        <v>235.2</v>
      </c>
      <c r="J228" s="8">
        <f t="shared" si="64"/>
        <v>1.68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5"/>
        <v>2</v>
      </c>
      <c r="C229" s="184"/>
      <c r="D229" s="36" t="s">
        <v>12</v>
      </c>
      <c r="E229" s="44">
        <v>0.02</v>
      </c>
      <c r="F229" s="58">
        <f t="shared" si="66"/>
        <v>84</v>
      </c>
      <c r="G229" s="47">
        <v>50</v>
      </c>
      <c r="H229" s="5">
        <f t="shared" si="68"/>
        <v>1</v>
      </c>
      <c r="I229" s="7">
        <f t="shared" si="69"/>
        <v>84</v>
      </c>
      <c r="J229" s="8">
        <f t="shared" si="64"/>
        <v>1.68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5"/>
        <v>2</v>
      </c>
      <c r="C230" s="184"/>
      <c r="D230" s="36" t="s">
        <v>13</v>
      </c>
      <c r="E230" s="19">
        <v>2.0000000000000001E-4</v>
      </c>
      <c r="F230" s="58">
        <f t="shared" si="66"/>
        <v>84</v>
      </c>
      <c r="G230" s="47">
        <v>297</v>
      </c>
      <c r="H230" s="5">
        <f t="shared" si="68"/>
        <v>5.9400000000000001E-2</v>
      </c>
      <c r="I230" s="7">
        <f t="shared" si="69"/>
        <v>4.9896000000000011</v>
      </c>
      <c r="J230" s="8">
        <f t="shared" si="64"/>
        <v>1.6800000000000002E-2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5"/>
        <v>2</v>
      </c>
      <c r="C231" s="185"/>
      <c r="D231" s="36" t="s">
        <v>79</v>
      </c>
      <c r="E231" s="44">
        <v>0.2</v>
      </c>
      <c r="F231" s="58">
        <f t="shared" si="66"/>
        <v>84</v>
      </c>
      <c r="G231" s="47"/>
      <c r="H231" s="5"/>
      <c r="I231" s="7"/>
      <c r="J231" s="8">
        <f t="shared" si="64"/>
        <v>16.8</v>
      </c>
    </row>
    <row r="232" spans="1:45" ht="15.75" customHeight="1" x14ac:dyDescent="0.25">
      <c r="A232" s="201"/>
      <c r="B232" s="60">
        <f t="shared" si="65"/>
        <v>2</v>
      </c>
      <c r="C232" s="3" t="s">
        <v>38</v>
      </c>
      <c r="D232" s="41" t="s">
        <v>38</v>
      </c>
      <c r="E232" s="6">
        <v>0.04</v>
      </c>
      <c r="F232" s="58">
        <f t="shared" si="66"/>
        <v>84</v>
      </c>
      <c r="G232" s="47">
        <v>40</v>
      </c>
      <c r="H232" s="5">
        <f>G232*E232</f>
        <v>1.6</v>
      </c>
      <c r="I232" s="7">
        <f>J232*G232</f>
        <v>134.4</v>
      </c>
      <c r="J232" s="8">
        <f t="shared" si="64"/>
        <v>3.36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93"/>
      <c r="G233" s="93"/>
      <c r="H233" s="2">
        <f>SUM(H211:H232)</f>
        <v>60.999999999999993</v>
      </c>
      <c r="I233" s="2">
        <f t="shared" ref="I233:J233" si="70">SUM(I211:I232)</f>
        <v>5124</v>
      </c>
      <c r="J233" s="45">
        <f t="shared" si="70"/>
        <v>71.45871600000001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f>B234*42</f>
        <v>84</v>
      </c>
      <c r="G234" s="47">
        <v>38</v>
      </c>
      <c r="H234" s="5">
        <f t="shared" ref="H234:H246" si="71">G234*E234</f>
        <v>1.3680000000000001</v>
      </c>
      <c r="I234" s="7">
        <f t="shared" ref="I234:I246" si="72">J234*G234</f>
        <v>114.91200000000002</v>
      </c>
      <c r="J234" s="8">
        <f>F234*E234</f>
        <v>3.0240000000000005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84</v>
      </c>
      <c r="G235" s="47">
        <v>140</v>
      </c>
      <c r="H235" s="5">
        <f t="shared" si="71"/>
        <v>1.4000000000000001</v>
      </c>
      <c r="I235" s="7">
        <f t="shared" si="72"/>
        <v>117.6</v>
      </c>
      <c r="J235" s="8">
        <f t="shared" ref="J235:J258" si="73">F235*E235</f>
        <v>0.84</v>
      </c>
    </row>
    <row r="236" spans="1:45" ht="15.75" customHeight="1" x14ac:dyDescent="0.25">
      <c r="A236" s="181"/>
      <c r="B236" s="60">
        <f t="shared" ref="B236:B258" si="74">B235</f>
        <v>2</v>
      </c>
      <c r="C236" s="195"/>
      <c r="D236" s="36" t="s">
        <v>17</v>
      </c>
      <c r="E236" s="6">
        <v>0.01</v>
      </c>
      <c r="F236" s="58">
        <f t="shared" ref="F236:F258" si="75">F235</f>
        <v>84</v>
      </c>
      <c r="G236" s="48">
        <v>350</v>
      </c>
      <c r="H236" s="5">
        <f t="shared" si="71"/>
        <v>3.5</v>
      </c>
      <c r="I236" s="7">
        <f t="shared" si="72"/>
        <v>294</v>
      </c>
      <c r="J236" s="8">
        <f t="shared" si="73"/>
        <v>0.84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4"/>
        <v>2</v>
      </c>
      <c r="C237" s="195"/>
      <c r="D237" s="37" t="s">
        <v>7</v>
      </c>
      <c r="E237" s="6">
        <v>4.0000000000000001E-3</v>
      </c>
      <c r="F237" s="58">
        <f t="shared" si="75"/>
        <v>84</v>
      </c>
      <c r="G237" s="49">
        <v>115</v>
      </c>
      <c r="H237" s="5">
        <f t="shared" si="71"/>
        <v>0.46</v>
      </c>
      <c r="I237" s="7">
        <f t="shared" si="72"/>
        <v>38.64</v>
      </c>
      <c r="J237" s="8">
        <f t="shared" si="73"/>
        <v>0.33600000000000002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5"/>
        <v>84</v>
      </c>
      <c r="G238" s="47">
        <v>30</v>
      </c>
      <c r="H238" s="5">
        <f t="shared" si="71"/>
        <v>0.75</v>
      </c>
      <c r="I238" s="7">
        <f t="shared" si="72"/>
        <v>63</v>
      </c>
      <c r="J238" s="8">
        <f t="shared" si="73"/>
        <v>2.1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4"/>
        <v>2</v>
      </c>
      <c r="C239" s="197"/>
      <c r="D239" s="36" t="s">
        <v>6</v>
      </c>
      <c r="E239" s="44">
        <v>0.05</v>
      </c>
      <c r="F239" s="58">
        <f t="shared" si="75"/>
        <v>84</v>
      </c>
      <c r="G239" s="48">
        <v>38</v>
      </c>
      <c r="H239" s="5">
        <f t="shared" si="71"/>
        <v>1.9000000000000001</v>
      </c>
      <c r="I239" s="7">
        <f t="shared" si="72"/>
        <v>159.6</v>
      </c>
      <c r="J239" s="8">
        <f t="shared" si="73"/>
        <v>4.2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4"/>
        <v>2</v>
      </c>
      <c r="C240" s="197"/>
      <c r="D240" s="36" t="s">
        <v>8</v>
      </c>
      <c r="E240" s="44">
        <v>2.7E-2</v>
      </c>
      <c r="F240" s="58">
        <f t="shared" si="75"/>
        <v>84</v>
      </c>
      <c r="G240" s="49">
        <v>50</v>
      </c>
      <c r="H240" s="5">
        <f t="shared" si="71"/>
        <v>1.35</v>
      </c>
      <c r="I240" s="7">
        <f t="shared" si="72"/>
        <v>113.39999999999999</v>
      </c>
      <c r="J240" s="8">
        <f t="shared" si="73"/>
        <v>2.2679999999999998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4"/>
        <v>2</v>
      </c>
      <c r="C241" s="197"/>
      <c r="D241" s="36" t="s">
        <v>9</v>
      </c>
      <c r="E241" s="44">
        <v>1.2999999999999999E-2</v>
      </c>
      <c r="F241" s="58">
        <f t="shared" si="75"/>
        <v>84</v>
      </c>
      <c r="G241" s="50">
        <v>40</v>
      </c>
      <c r="H241" s="5">
        <f t="shared" si="71"/>
        <v>0.52</v>
      </c>
      <c r="I241" s="7">
        <f t="shared" si="72"/>
        <v>43.679999999999993</v>
      </c>
      <c r="J241" s="8">
        <f t="shared" si="73"/>
        <v>1.0919999999999999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4"/>
        <v>2</v>
      </c>
      <c r="C242" s="197"/>
      <c r="D242" s="36" t="s">
        <v>11</v>
      </c>
      <c r="E242" s="44">
        <v>1.2E-2</v>
      </c>
      <c r="F242" s="58">
        <f t="shared" si="75"/>
        <v>84</v>
      </c>
      <c r="G242" s="47">
        <v>27</v>
      </c>
      <c r="H242" s="5">
        <f t="shared" si="71"/>
        <v>0.32400000000000001</v>
      </c>
      <c r="I242" s="7">
        <f t="shared" si="72"/>
        <v>27.216000000000001</v>
      </c>
      <c r="J242" s="8">
        <f t="shared" si="73"/>
        <v>1.008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4"/>
        <v>2</v>
      </c>
      <c r="C243" s="197"/>
      <c r="D243" s="36" t="s">
        <v>32</v>
      </c>
      <c r="E243" s="19">
        <v>7.4999999999999997E-3</v>
      </c>
      <c r="F243" s="58">
        <f t="shared" si="75"/>
        <v>84</v>
      </c>
      <c r="G243" s="47">
        <v>165</v>
      </c>
      <c r="H243" s="5">
        <f t="shared" si="71"/>
        <v>1.2375</v>
      </c>
      <c r="I243" s="7">
        <f t="shared" si="72"/>
        <v>103.95</v>
      </c>
      <c r="J243" s="8">
        <f t="shared" si="73"/>
        <v>0.63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4"/>
        <v>2</v>
      </c>
      <c r="C244" s="197"/>
      <c r="D244" s="36" t="s">
        <v>27</v>
      </c>
      <c r="E244" s="44">
        <v>5.0000000000000001E-3</v>
      </c>
      <c r="F244" s="58">
        <f t="shared" si="75"/>
        <v>84</v>
      </c>
      <c r="G244" s="47">
        <v>665</v>
      </c>
      <c r="H244" s="5">
        <f t="shared" si="71"/>
        <v>3.3250000000000002</v>
      </c>
      <c r="I244" s="7">
        <f t="shared" si="72"/>
        <v>279.3</v>
      </c>
      <c r="J244" s="8">
        <f t="shared" si="73"/>
        <v>0.42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4"/>
        <v>2</v>
      </c>
      <c r="C245" s="197"/>
      <c r="D245" s="36" t="s">
        <v>12</v>
      </c>
      <c r="E245" s="19">
        <v>2.5000000000000001E-3</v>
      </c>
      <c r="F245" s="58">
        <f t="shared" si="75"/>
        <v>84</v>
      </c>
      <c r="G245" s="47">
        <v>50</v>
      </c>
      <c r="H245" s="5">
        <f t="shared" si="71"/>
        <v>0.125</v>
      </c>
      <c r="I245" s="7">
        <f t="shared" si="72"/>
        <v>10.5</v>
      </c>
      <c r="J245" s="8">
        <f t="shared" si="73"/>
        <v>0.21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4"/>
        <v>2</v>
      </c>
      <c r="C246" s="197"/>
      <c r="D246" s="36" t="s">
        <v>13</v>
      </c>
      <c r="E246" s="19">
        <v>4.0000000000000002E-4</v>
      </c>
      <c r="F246" s="58">
        <f t="shared" si="75"/>
        <v>84</v>
      </c>
      <c r="G246" s="47">
        <v>297</v>
      </c>
      <c r="H246" s="5">
        <f t="shared" si="71"/>
        <v>0.1188</v>
      </c>
      <c r="I246" s="7">
        <f t="shared" si="72"/>
        <v>9.9792000000000023</v>
      </c>
      <c r="J246" s="8">
        <f t="shared" si="73"/>
        <v>3.3600000000000005E-2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4"/>
        <v>2</v>
      </c>
      <c r="C247" s="198"/>
      <c r="D247" s="36" t="s">
        <v>79</v>
      </c>
      <c r="E247" s="44">
        <v>0.2</v>
      </c>
      <c r="F247" s="58">
        <f t="shared" si="75"/>
        <v>84</v>
      </c>
      <c r="G247" s="47"/>
      <c r="H247" s="5"/>
      <c r="I247" s="7"/>
      <c r="J247" s="8">
        <f>F247*E247</f>
        <v>16.8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4"/>
        <v>2</v>
      </c>
      <c r="C248" s="199" t="s">
        <v>102</v>
      </c>
      <c r="D248" s="37" t="s">
        <v>77</v>
      </c>
      <c r="E248" s="6">
        <f>H248/G248</f>
        <v>2.5291750000000009E-2</v>
      </c>
      <c r="F248" s="58">
        <f t="shared" si="75"/>
        <v>84</v>
      </c>
      <c r="G248" s="48">
        <v>400</v>
      </c>
      <c r="H248" s="5">
        <f>61-H234-H235-H236-H237-H238-H239-H240-H241-H242-H243-H244-H245-H246-H247-H249-H250-H251-H252-H253-H254-H255-H256-H257-H258</f>
        <v>10.116700000000003</v>
      </c>
      <c r="I248" s="7">
        <f t="shared" ref="I248:I258" si="76">J248*G248</f>
        <v>849.80280000000027</v>
      </c>
      <c r="J248" s="6">
        <f t="shared" si="73"/>
        <v>2.1245070000000008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4"/>
        <v>2</v>
      </c>
      <c r="C249" s="199"/>
      <c r="D249" s="37" t="s">
        <v>38</v>
      </c>
      <c r="E249" s="6">
        <v>9.0000000000000011E-3</v>
      </c>
      <c r="F249" s="58">
        <f t="shared" si="75"/>
        <v>84</v>
      </c>
      <c r="G249" s="48">
        <v>40</v>
      </c>
      <c r="H249" s="5">
        <f t="shared" ref="H249:H258" si="77">G249*E249</f>
        <v>0.36000000000000004</v>
      </c>
      <c r="I249" s="7">
        <f t="shared" si="76"/>
        <v>30.240000000000006</v>
      </c>
      <c r="J249" s="6">
        <f t="shared" si="73"/>
        <v>0.75600000000000012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4"/>
        <v>2</v>
      </c>
      <c r="C250" s="199"/>
      <c r="D250" s="37" t="s">
        <v>69</v>
      </c>
      <c r="E250" s="6">
        <v>1.2E-2</v>
      </c>
      <c r="F250" s="58">
        <f t="shared" si="75"/>
        <v>84</v>
      </c>
      <c r="G250" s="48">
        <v>75</v>
      </c>
      <c r="H250" s="5">
        <f t="shared" si="77"/>
        <v>0.9</v>
      </c>
      <c r="I250" s="7">
        <f t="shared" si="76"/>
        <v>75.599999999999994</v>
      </c>
      <c r="J250" s="6">
        <f t="shared" si="73"/>
        <v>1.008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4"/>
        <v>2</v>
      </c>
      <c r="C251" s="199"/>
      <c r="D251" s="37" t="s">
        <v>19</v>
      </c>
      <c r="E251" s="6">
        <v>5.0000000000000001E-3</v>
      </c>
      <c r="F251" s="58">
        <f t="shared" si="75"/>
        <v>84</v>
      </c>
      <c r="G251" s="48">
        <v>175</v>
      </c>
      <c r="H251" s="5">
        <f t="shared" si="77"/>
        <v>0.875</v>
      </c>
      <c r="I251" s="7">
        <f t="shared" si="76"/>
        <v>73.5</v>
      </c>
      <c r="J251" s="6">
        <f t="shared" si="73"/>
        <v>0.42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4"/>
        <v>2</v>
      </c>
      <c r="C252" s="199"/>
      <c r="D252" s="37" t="s">
        <v>7</v>
      </c>
      <c r="E252" s="6">
        <v>3.0000000000000001E-3</v>
      </c>
      <c r="F252" s="58">
        <f t="shared" si="75"/>
        <v>84</v>
      </c>
      <c r="G252" s="48">
        <v>115</v>
      </c>
      <c r="H252" s="5">
        <f t="shared" si="77"/>
        <v>0.34500000000000003</v>
      </c>
      <c r="I252" s="7">
        <f t="shared" si="76"/>
        <v>28.98</v>
      </c>
      <c r="J252" s="6">
        <f t="shared" si="73"/>
        <v>0.252</v>
      </c>
    </row>
    <row r="253" spans="1:18" x14ac:dyDescent="0.25">
      <c r="A253" s="181"/>
      <c r="B253" s="60">
        <f t="shared" si="74"/>
        <v>2</v>
      </c>
      <c r="C253" s="238" t="s">
        <v>37</v>
      </c>
      <c r="D253" s="36" t="s">
        <v>8</v>
      </c>
      <c r="E253" s="6">
        <v>0.17100000000000001</v>
      </c>
      <c r="F253" s="58">
        <f t="shared" si="75"/>
        <v>84</v>
      </c>
      <c r="G253" s="47">
        <v>50</v>
      </c>
      <c r="H253" s="5">
        <f t="shared" si="77"/>
        <v>8.5500000000000007</v>
      </c>
      <c r="I253" s="7">
        <f t="shared" si="76"/>
        <v>718.2</v>
      </c>
      <c r="J253" s="8">
        <f t="shared" si="73"/>
        <v>14.364000000000001</v>
      </c>
    </row>
    <row r="254" spans="1:18" x14ac:dyDescent="0.25">
      <c r="A254" s="181"/>
      <c r="B254" s="60">
        <f t="shared" si="74"/>
        <v>2</v>
      </c>
      <c r="C254" s="238"/>
      <c r="D254" s="36" t="s">
        <v>27</v>
      </c>
      <c r="E254" s="6">
        <v>5.0000000000000001E-3</v>
      </c>
      <c r="F254" s="58">
        <f t="shared" si="75"/>
        <v>84</v>
      </c>
      <c r="G254" s="47">
        <v>665</v>
      </c>
      <c r="H254" s="5">
        <f t="shared" si="77"/>
        <v>3.3250000000000002</v>
      </c>
      <c r="I254" s="7">
        <f t="shared" si="76"/>
        <v>279.3</v>
      </c>
      <c r="J254" s="8">
        <f t="shared" si="73"/>
        <v>0.42</v>
      </c>
    </row>
    <row r="255" spans="1:18" x14ac:dyDescent="0.25">
      <c r="A255" s="181"/>
      <c r="B255" s="60">
        <f t="shared" si="74"/>
        <v>2</v>
      </c>
      <c r="C255" s="238"/>
      <c r="D255" s="36" t="s">
        <v>69</v>
      </c>
      <c r="E255" s="6">
        <v>2.4E-2</v>
      </c>
      <c r="F255" s="58">
        <f t="shared" si="75"/>
        <v>84</v>
      </c>
      <c r="G255" s="47">
        <v>75</v>
      </c>
      <c r="H255" s="5">
        <f t="shared" si="77"/>
        <v>1.8</v>
      </c>
      <c r="I255" s="7">
        <f t="shared" si="76"/>
        <v>151.19999999999999</v>
      </c>
      <c r="J255" s="8">
        <f t="shared" si="73"/>
        <v>2.016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4"/>
        <v>2</v>
      </c>
      <c r="C256" s="95" t="s">
        <v>65</v>
      </c>
      <c r="D256" s="38" t="s">
        <v>108</v>
      </c>
      <c r="E256" s="44">
        <v>0.2</v>
      </c>
      <c r="F256" s="58">
        <f t="shared" si="75"/>
        <v>84</v>
      </c>
      <c r="G256" s="47">
        <v>60</v>
      </c>
      <c r="H256" s="92">
        <f t="shared" si="77"/>
        <v>12</v>
      </c>
      <c r="I256" s="7">
        <f t="shared" si="76"/>
        <v>1008</v>
      </c>
      <c r="J256" s="8">
        <f t="shared" si="73"/>
        <v>16.8</v>
      </c>
    </row>
    <row r="257" spans="1:45" ht="15.75" customHeight="1" x14ac:dyDescent="0.25">
      <c r="A257" s="181"/>
      <c r="B257" s="60">
        <f t="shared" si="74"/>
        <v>2</v>
      </c>
      <c r="C257" s="3" t="s">
        <v>38</v>
      </c>
      <c r="D257" s="41" t="s">
        <v>38</v>
      </c>
      <c r="E257" s="6">
        <v>0.04</v>
      </c>
      <c r="F257" s="58">
        <f t="shared" si="75"/>
        <v>84</v>
      </c>
      <c r="G257" s="47">
        <v>40</v>
      </c>
      <c r="H257" s="5">
        <f t="shared" si="77"/>
        <v>1.6</v>
      </c>
      <c r="I257" s="7">
        <f t="shared" si="76"/>
        <v>134.4</v>
      </c>
      <c r="J257" s="8">
        <f t="shared" si="73"/>
        <v>3.36</v>
      </c>
    </row>
    <row r="258" spans="1:45" ht="15.75" customHeight="1" x14ac:dyDescent="0.25">
      <c r="A258" s="191"/>
      <c r="B258" s="60">
        <f t="shared" si="74"/>
        <v>2</v>
      </c>
      <c r="C258" s="94" t="s">
        <v>22</v>
      </c>
      <c r="D258" s="39" t="s">
        <v>22</v>
      </c>
      <c r="E258" s="6">
        <v>0.05</v>
      </c>
      <c r="F258" s="58">
        <f t="shared" si="75"/>
        <v>84</v>
      </c>
      <c r="G258" s="48">
        <v>95</v>
      </c>
      <c r="H258" s="5">
        <f t="shared" si="77"/>
        <v>4.75</v>
      </c>
      <c r="I258" s="7">
        <f t="shared" si="76"/>
        <v>399</v>
      </c>
      <c r="J258" s="8">
        <f t="shared" si="73"/>
        <v>4.2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93"/>
      <c r="G259" s="93"/>
      <c r="H259" s="2">
        <f>SUM(H234:H258)</f>
        <v>61.000000000000007</v>
      </c>
      <c r="I259" s="2">
        <f t="shared" ref="I259:J259" si="78">SUM(I234:I258)</f>
        <v>5123.9999999999991</v>
      </c>
      <c r="J259" s="45">
        <f t="shared" si="78"/>
        <v>79.52210700000002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B263*42</f>
        <v>84</v>
      </c>
      <c r="G263" s="47">
        <v>38</v>
      </c>
      <c r="H263" s="92">
        <f t="shared" ref="H263:H268" si="79">G263*E263</f>
        <v>0.98799999999999999</v>
      </c>
      <c r="I263" s="7">
        <f t="shared" ref="I263:I272" si="80">J263*G263</f>
        <v>82.99199999999999</v>
      </c>
      <c r="J263" s="8">
        <f>F263*E263</f>
        <v>2.1839999999999997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84</v>
      </c>
      <c r="G264" s="47">
        <v>115</v>
      </c>
      <c r="H264" s="92">
        <f t="shared" si="79"/>
        <v>0.69000000000000006</v>
      </c>
      <c r="I264" s="7">
        <f t="shared" si="80"/>
        <v>57.96</v>
      </c>
      <c r="J264" s="8">
        <f t="shared" ref="J264:J268" si="81">F264*E264</f>
        <v>0.504</v>
      </c>
      <c r="L264" s="17"/>
    </row>
    <row r="265" spans="1:45" ht="15.75" customHeight="1" x14ac:dyDescent="0.25">
      <c r="A265" s="181"/>
      <c r="B265" s="60">
        <f t="shared" ref="B265:B280" si="82">B264</f>
        <v>2</v>
      </c>
      <c r="C265" s="193"/>
      <c r="D265" s="36" t="s">
        <v>8</v>
      </c>
      <c r="E265" s="44">
        <v>3.5000000000000003E-2</v>
      </c>
      <c r="F265" s="58">
        <f t="shared" ref="F265:F280" si="83">F264</f>
        <v>84</v>
      </c>
      <c r="G265" s="47">
        <v>50</v>
      </c>
      <c r="H265" s="92">
        <f t="shared" si="79"/>
        <v>1.7500000000000002</v>
      </c>
      <c r="I265" s="7">
        <f t="shared" si="80"/>
        <v>147.00000000000003</v>
      </c>
      <c r="J265" s="8">
        <f t="shared" si="81"/>
        <v>2.9400000000000004</v>
      </c>
      <c r="L265" s="17"/>
    </row>
    <row r="266" spans="1:45" ht="15.75" customHeight="1" x14ac:dyDescent="0.25">
      <c r="A266" s="181"/>
      <c r="B266" s="60">
        <f t="shared" si="82"/>
        <v>2</v>
      </c>
      <c r="C266" s="193"/>
      <c r="D266" s="36" t="s">
        <v>10</v>
      </c>
      <c r="E266" s="44">
        <v>2.5000000000000001E-2</v>
      </c>
      <c r="F266" s="58">
        <f t="shared" si="83"/>
        <v>84</v>
      </c>
      <c r="G266" s="47">
        <v>50</v>
      </c>
      <c r="H266" s="92">
        <f t="shared" si="79"/>
        <v>1.25</v>
      </c>
      <c r="I266" s="7">
        <f t="shared" si="80"/>
        <v>105</v>
      </c>
      <c r="J266" s="8">
        <f t="shared" si="81"/>
        <v>2.1</v>
      </c>
      <c r="L266" s="17"/>
    </row>
    <row r="267" spans="1:45" ht="15.75" customHeight="1" x14ac:dyDescent="0.25">
      <c r="A267" s="181"/>
      <c r="B267" s="60">
        <f t="shared" si="82"/>
        <v>2</v>
      </c>
      <c r="C267" s="193"/>
      <c r="D267" s="36" t="s">
        <v>9</v>
      </c>
      <c r="E267" s="44">
        <v>1.9E-2</v>
      </c>
      <c r="F267" s="58">
        <f t="shared" si="83"/>
        <v>84</v>
      </c>
      <c r="G267" s="47">
        <v>40</v>
      </c>
      <c r="H267" s="92">
        <f t="shared" si="79"/>
        <v>0.76</v>
      </c>
      <c r="I267" s="7">
        <f t="shared" si="80"/>
        <v>63.839999999999996</v>
      </c>
      <c r="J267" s="8">
        <f t="shared" si="81"/>
        <v>1.5959999999999999</v>
      </c>
      <c r="L267" s="17"/>
    </row>
    <row r="268" spans="1:45" ht="15.75" customHeight="1" x14ac:dyDescent="0.25">
      <c r="A268" s="181"/>
      <c r="B268" s="60">
        <f t="shared" si="82"/>
        <v>2</v>
      </c>
      <c r="C268" s="194"/>
      <c r="D268" s="36" t="s">
        <v>11</v>
      </c>
      <c r="E268" s="44">
        <v>1.7999999999999999E-2</v>
      </c>
      <c r="F268" s="58">
        <f t="shared" si="83"/>
        <v>84</v>
      </c>
      <c r="G268" s="47">
        <v>27</v>
      </c>
      <c r="H268" s="92">
        <f t="shared" si="79"/>
        <v>0.48599999999999999</v>
      </c>
      <c r="I268" s="7">
        <f t="shared" si="80"/>
        <v>40.823999999999991</v>
      </c>
      <c r="J268" s="8">
        <f t="shared" si="81"/>
        <v>1.5119999999999998</v>
      </c>
    </row>
    <row r="269" spans="1:45" ht="15.75" customHeight="1" x14ac:dyDescent="0.25">
      <c r="A269" s="181"/>
      <c r="B269" s="60">
        <f t="shared" si="82"/>
        <v>2</v>
      </c>
      <c r="C269" s="192" t="s">
        <v>28</v>
      </c>
      <c r="D269" s="36" t="s">
        <v>81</v>
      </c>
      <c r="E269" s="6">
        <f>H269/G269</f>
        <v>7.2829000000000019E-2</v>
      </c>
      <c r="F269" s="58">
        <f t="shared" si="83"/>
        <v>84</v>
      </c>
      <c r="G269" s="49">
        <v>400</v>
      </c>
      <c r="H269" s="5">
        <f>61-H263-H264-H265-H266-H267-H268-H270-H271-H272-H273-H274-H275-H276-H277-H278-H279-H280</f>
        <v>29.131600000000009</v>
      </c>
      <c r="I269" s="7">
        <f t="shared" si="80"/>
        <v>2447.0544000000009</v>
      </c>
      <c r="J269" s="8">
        <f>F269*E269</f>
        <v>6.1176360000000019</v>
      </c>
    </row>
    <row r="270" spans="1:45" ht="15.75" customHeight="1" x14ac:dyDescent="0.25">
      <c r="A270" s="181"/>
      <c r="B270" s="60">
        <f t="shared" si="82"/>
        <v>2</v>
      </c>
      <c r="C270" s="193"/>
      <c r="D270" s="36" t="s">
        <v>57</v>
      </c>
      <c r="E270" s="6">
        <v>0.03</v>
      </c>
      <c r="F270" s="58">
        <f t="shared" si="83"/>
        <v>84</v>
      </c>
      <c r="G270" s="49">
        <v>130</v>
      </c>
      <c r="H270" s="5">
        <f>G270*E270</f>
        <v>3.9</v>
      </c>
      <c r="I270" s="7">
        <f t="shared" si="80"/>
        <v>327.60000000000002</v>
      </c>
      <c r="J270" s="8">
        <f t="shared" ref="J270:J280" si="84">F270*E270</f>
        <v>2.52</v>
      </c>
    </row>
    <row r="271" spans="1:45" ht="15.75" customHeight="1" x14ac:dyDescent="0.25">
      <c r="A271" s="181"/>
      <c r="B271" s="60">
        <f t="shared" si="82"/>
        <v>2</v>
      </c>
      <c r="C271" s="193"/>
      <c r="D271" s="36" t="s">
        <v>32</v>
      </c>
      <c r="E271" s="6">
        <v>1.2E-2</v>
      </c>
      <c r="F271" s="58">
        <f t="shared" si="83"/>
        <v>84</v>
      </c>
      <c r="G271" s="49">
        <v>165</v>
      </c>
      <c r="H271" s="5">
        <f>G271*E271</f>
        <v>1.98</v>
      </c>
      <c r="I271" s="7">
        <f t="shared" si="80"/>
        <v>166.32</v>
      </c>
      <c r="J271" s="8">
        <f t="shared" si="84"/>
        <v>1.008</v>
      </c>
    </row>
    <row r="272" spans="1:45" ht="15.75" customHeight="1" x14ac:dyDescent="0.25">
      <c r="A272" s="181"/>
      <c r="B272" s="60">
        <f t="shared" si="82"/>
        <v>2</v>
      </c>
      <c r="C272" s="193"/>
      <c r="D272" s="36" t="s">
        <v>24</v>
      </c>
      <c r="E272" s="6">
        <v>2E-3</v>
      </c>
      <c r="F272" s="58">
        <f t="shared" si="83"/>
        <v>84</v>
      </c>
      <c r="G272" s="47">
        <v>215</v>
      </c>
      <c r="H272" s="5">
        <f>G272*E272</f>
        <v>0.43</v>
      </c>
      <c r="I272" s="7">
        <f t="shared" si="80"/>
        <v>36.120000000000005</v>
      </c>
      <c r="J272" s="8">
        <f t="shared" si="84"/>
        <v>0.16800000000000001</v>
      </c>
    </row>
    <row r="273" spans="1:18" x14ac:dyDescent="0.25">
      <c r="A273" s="181"/>
      <c r="B273" s="60">
        <f t="shared" si="82"/>
        <v>2</v>
      </c>
      <c r="C273" s="194"/>
      <c r="D273" s="36" t="s">
        <v>79</v>
      </c>
      <c r="E273" s="6">
        <v>0.2</v>
      </c>
      <c r="F273" s="58">
        <f t="shared" si="83"/>
        <v>84</v>
      </c>
      <c r="G273" s="47"/>
      <c r="H273" s="5"/>
      <c r="I273" s="7"/>
      <c r="J273" s="8">
        <f t="shared" si="84"/>
        <v>16.8</v>
      </c>
    </row>
    <row r="274" spans="1:18" x14ac:dyDescent="0.25">
      <c r="A274" s="181"/>
      <c r="B274" s="60">
        <f t="shared" si="82"/>
        <v>2</v>
      </c>
      <c r="C274" s="192" t="s">
        <v>82</v>
      </c>
      <c r="D274" s="36" t="s">
        <v>8</v>
      </c>
      <c r="E274" s="6">
        <v>0.2</v>
      </c>
      <c r="F274" s="58">
        <f t="shared" si="83"/>
        <v>84</v>
      </c>
      <c r="G274" s="47">
        <v>50</v>
      </c>
      <c r="H274" s="5">
        <f>G274*E274</f>
        <v>10</v>
      </c>
      <c r="I274" s="7">
        <f>J274*G274</f>
        <v>840</v>
      </c>
      <c r="J274" s="8">
        <f t="shared" si="84"/>
        <v>16.8</v>
      </c>
    </row>
    <row r="275" spans="1:18" x14ac:dyDescent="0.25">
      <c r="A275" s="181"/>
      <c r="B275" s="60">
        <f t="shared" si="82"/>
        <v>2</v>
      </c>
      <c r="C275" s="194"/>
      <c r="D275" s="36" t="s">
        <v>27</v>
      </c>
      <c r="E275" s="6">
        <v>5.0000000000000001E-3</v>
      </c>
      <c r="F275" s="58">
        <f t="shared" si="83"/>
        <v>84</v>
      </c>
      <c r="G275" s="47">
        <v>665</v>
      </c>
      <c r="H275" s="5">
        <f>G275*E275</f>
        <v>3.3250000000000002</v>
      </c>
      <c r="I275" s="7">
        <f>J275*G275</f>
        <v>279.3</v>
      </c>
      <c r="J275" s="8">
        <f t="shared" si="84"/>
        <v>0.42</v>
      </c>
    </row>
    <row r="276" spans="1:18" x14ac:dyDescent="0.25">
      <c r="A276" s="181"/>
      <c r="B276" s="60">
        <f t="shared" si="82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3"/>
        <v>84</v>
      </c>
      <c r="G276" s="49">
        <v>75</v>
      </c>
      <c r="H276" s="5">
        <f>G276*E276</f>
        <v>3.4499999999999997</v>
      </c>
      <c r="I276" s="7">
        <f>J276*G276</f>
        <v>289.8</v>
      </c>
      <c r="J276" s="8">
        <f t="shared" si="84"/>
        <v>3.8639999999999999</v>
      </c>
    </row>
    <row r="277" spans="1:18" x14ac:dyDescent="0.25">
      <c r="A277" s="181"/>
      <c r="B277" s="60">
        <f t="shared" si="82"/>
        <v>2</v>
      </c>
      <c r="C277" s="184"/>
      <c r="D277" s="36" t="s">
        <v>12</v>
      </c>
      <c r="E277" s="6">
        <v>2.4E-2</v>
      </c>
      <c r="F277" s="58">
        <f t="shared" si="83"/>
        <v>84</v>
      </c>
      <c r="G277" s="47">
        <v>50</v>
      </c>
      <c r="H277" s="5">
        <f>G277*E277</f>
        <v>1.2</v>
      </c>
      <c r="I277" s="7">
        <f>J277*G277</f>
        <v>100.8</v>
      </c>
      <c r="J277" s="8">
        <f t="shared" si="84"/>
        <v>2.016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2"/>
        <v>2</v>
      </c>
      <c r="C278" s="184"/>
      <c r="D278" s="36" t="s">
        <v>13</v>
      </c>
      <c r="E278" s="40">
        <v>2.0000000000000001E-4</v>
      </c>
      <c r="F278" s="58">
        <f t="shared" si="83"/>
        <v>84</v>
      </c>
      <c r="G278" s="47">
        <v>297</v>
      </c>
      <c r="H278" s="5">
        <f>G278*E278</f>
        <v>5.9400000000000001E-2</v>
      </c>
      <c r="I278" s="7">
        <f>J278*G278</f>
        <v>4.9896000000000011</v>
      </c>
      <c r="J278" s="8">
        <f t="shared" si="84"/>
        <v>1.6800000000000002E-2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2"/>
        <v>2</v>
      </c>
      <c r="C279" s="185"/>
      <c r="D279" s="36" t="s">
        <v>79</v>
      </c>
      <c r="E279" s="6">
        <v>0.17199999999999999</v>
      </c>
      <c r="F279" s="58">
        <f t="shared" si="83"/>
        <v>84</v>
      </c>
      <c r="G279" s="47"/>
      <c r="H279" s="5"/>
      <c r="I279" s="7"/>
      <c r="J279" s="8">
        <f t="shared" si="84"/>
        <v>14.447999999999999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2"/>
        <v>2</v>
      </c>
      <c r="C280" s="3" t="s">
        <v>38</v>
      </c>
      <c r="D280" s="41" t="s">
        <v>38</v>
      </c>
      <c r="E280" s="6">
        <v>0.04</v>
      </c>
      <c r="F280" s="58">
        <f t="shared" si="83"/>
        <v>84</v>
      </c>
      <c r="G280" s="47">
        <v>40</v>
      </c>
      <c r="H280" s="5">
        <f>G280*E280</f>
        <v>1.6</v>
      </c>
      <c r="I280" s="7">
        <f>J280*G280</f>
        <v>134.4</v>
      </c>
      <c r="J280" s="8">
        <f t="shared" si="84"/>
        <v>3.36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93"/>
      <c r="G281" s="93"/>
      <c r="H281" s="2">
        <f>SUM(H263:H280)</f>
        <v>61.000000000000014</v>
      </c>
      <c r="I281" s="2">
        <f>SUM(I263:I280)</f>
        <v>5124.0000000000009</v>
      </c>
      <c r="J281" s="45">
        <f>SUM(J263:J280)</f>
        <v>78.374435999999989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B282*31</f>
        <v>62</v>
      </c>
      <c r="G282" s="49">
        <v>30</v>
      </c>
      <c r="H282" s="5">
        <f t="shared" ref="H282:H291" si="85">G282*E282</f>
        <v>1.7999999999999998</v>
      </c>
      <c r="I282" s="7">
        <f t="shared" ref="I282:I291" si="86">J282*G282</f>
        <v>111.6</v>
      </c>
      <c r="J282" s="8">
        <f>F282*E282</f>
        <v>3.7199999999999998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62</v>
      </c>
      <c r="G283" s="49">
        <v>40</v>
      </c>
      <c r="H283" s="5">
        <f t="shared" si="85"/>
        <v>0.32</v>
      </c>
      <c r="I283" s="7">
        <f t="shared" si="86"/>
        <v>19.84</v>
      </c>
      <c r="J283" s="8">
        <f t="shared" ref="J283:J304" si="87">F283*E283</f>
        <v>0.496</v>
      </c>
    </row>
    <row r="284" spans="1:18" x14ac:dyDescent="0.25">
      <c r="A284" s="181"/>
      <c r="B284" s="60">
        <f t="shared" ref="B284:B304" si="88">B283</f>
        <v>2</v>
      </c>
      <c r="C284" s="182"/>
      <c r="D284" s="37" t="s">
        <v>13</v>
      </c>
      <c r="E284" s="40">
        <v>2.0000000000000001E-4</v>
      </c>
      <c r="F284" s="58">
        <f t="shared" ref="F284:F304" si="89">F283</f>
        <v>62</v>
      </c>
      <c r="G284" s="49">
        <v>297</v>
      </c>
      <c r="H284" s="5">
        <f t="shared" si="85"/>
        <v>5.9400000000000001E-2</v>
      </c>
      <c r="I284" s="7">
        <f t="shared" si="86"/>
        <v>3.6828000000000003</v>
      </c>
      <c r="J284" s="8">
        <f t="shared" si="87"/>
        <v>1.2400000000000001E-2</v>
      </c>
    </row>
    <row r="285" spans="1:18" x14ac:dyDescent="0.25">
      <c r="A285" s="181"/>
      <c r="B285" s="60">
        <f t="shared" si="88"/>
        <v>2</v>
      </c>
      <c r="C285" s="182"/>
      <c r="D285" s="36" t="s">
        <v>12</v>
      </c>
      <c r="E285" s="6">
        <v>3.0000000000000001E-3</v>
      </c>
      <c r="F285" s="58">
        <f t="shared" si="89"/>
        <v>62</v>
      </c>
      <c r="G285" s="49">
        <v>50</v>
      </c>
      <c r="H285" s="5">
        <f t="shared" si="85"/>
        <v>0.15</v>
      </c>
      <c r="I285" s="7">
        <f t="shared" si="86"/>
        <v>9.3000000000000007</v>
      </c>
      <c r="J285" s="8">
        <f t="shared" si="87"/>
        <v>0.186</v>
      </c>
    </row>
    <row r="286" spans="1:18" x14ac:dyDescent="0.25">
      <c r="A286" s="181"/>
      <c r="B286" s="60">
        <f t="shared" si="88"/>
        <v>2</v>
      </c>
      <c r="C286" s="182"/>
      <c r="D286" s="37" t="s">
        <v>7</v>
      </c>
      <c r="E286" s="6">
        <v>3.0000000000000001E-3</v>
      </c>
      <c r="F286" s="58">
        <f t="shared" si="89"/>
        <v>62</v>
      </c>
      <c r="G286" s="47">
        <v>115</v>
      </c>
      <c r="H286" s="5">
        <f t="shared" si="85"/>
        <v>0.34500000000000003</v>
      </c>
      <c r="I286" s="7">
        <f t="shared" si="86"/>
        <v>21.39</v>
      </c>
      <c r="J286" s="8">
        <f t="shared" si="87"/>
        <v>0.186</v>
      </c>
    </row>
    <row r="287" spans="1:18" x14ac:dyDescent="0.25">
      <c r="A287" s="181"/>
      <c r="B287" s="60">
        <f t="shared" si="88"/>
        <v>2</v>
      </c>
      <c r="C287" s="183" t="s">
        <v>23</v>
      </c>
      <c r="D287" s="36" t="s">
        <v>8</v>
      </c>
      <c r="E287" s="6">
        <v>0.1</v>
      </c>
      <c r="F287" s="58">
        <f t="shared" si="89"/>
        <v>62</v>
      </c>
      <c r="G287" s="47">
        <v>50</v>
      </c>
      <c r="H287" s="5">
        <f t="shared" si="85"/>
        <v>5</v>
      </c>
      <c r="I287" s="7">
        <f t="shared" si="86"/>
        <v>310</v>
      </c>
      <c r="J287" s="8">
        <f t="shared" si="87"/>
        <v>6.2</v>
      </c>
    </row>
    <row r="288" spans="1:18" x14ac:dyDescent="0.25">
      <c r="A288" s="181"/>
      <c r="B288" s="60">
        <f t="shared" si="88"/>
        <v>2</v>
      </c>
      <c r="C288" s="184"/>
      <c r="D288" s="36" t="s">
        <v>18</v>
      </c>
      <c r="E288" s="6">
        <v>0.02</v>
      </c>
      <c r="F288" s="58">
        <f t="shared" si="89"/>
        <v>62</v>
      </c>
      <c r="G288" s="47">
        <v>48</v>
      </c>
      <c r="H288" s="5">
        <f t="shared" si="85"/>
        <v>0.96</v>
      </c>
      <c r="I288" s="7">
        <f t="shared" si="86"/>
        <v>59.519999999999996</v>
      </c>
      <c r="J288" s="8">
        <f t="shared" si="87"/>
        <v>1.24</v>
      </c>
    </row>
    <row r="289" spans="1:45" ht="15.75" customHeight="1" x14ac:dyDescent="0.25">
      <c r="A289" s="181"/>
      <c r="B289" s="60">
        <f t="shared" si="88"/>
        <v>2</v>
      </c>
      <c r="C289" s="184"/>
      <c r="D289" s="36" t="s">
        <v>9</v>
      </c>
      <c r="E289" s="6">
        <v>1.3000000000000001E-2</v>
      </c>
      <c r="F289" s="58">
        <f t="shared" si="89"/>
        <v>62</v>
      </c>
      <c r="G289" s="47">
        <v>40</v>
      </c>
      <c r="H289" s="5">
        <f t="shared" si="85"/>
        <v>0.52</v>
      </c>
      <c r="I289" s="7">
        <f t="shared" si="86"/>
        <v>32.24</v>
      </c>
      <c r="J289" s="8">
        <f t="shared" si="87"/>
        <v>0.80600000000000005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88"/>
        <v>2</v>
      </c>
      <c r="C290" s="184"/>
      <c r="D290" s="37" t="s">
        <v>11</v>
      </c>
      <c r="E290" s="6">
        <v>1.2E-2</v>
      </c>
      <c r="F290" s="58">
        <f t="shared" si="89"/>
        <v>62</v>
      </c>
      <c r="G290" s="47">
        <v>27</v>
      </c>
      <c r="H290" s="5">
        <f t="shared" si="85"/>
        <v>0.32400000000000001</v>
      </c>
      <c r="I290" s="7">
        <f t="shared" si="86"/>
        <v>20.088000000000001</v>
      </c>
      <c r="J290" s="8">
        <f t="shared" si="87"/>
        <v>0.74399999999999999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88"/>
        <v>2</v>
      </c>
      <c r="C291" s="184"/>
      <c r="D291" s="37" t="s">
        <v>7</v>
      </c>
      <c r="E291" s="6">
        <v>5.0000000000000001E-3</v>
      </c>
      <c r="F291" s="58">
        <f t="shared" si="89"/>
        <v>62</v>
      </c>
      <c r="G291" s="47">
        <v>115</v>
      </c>
      <c r="H291" s="5">
        <f t="shared" si="85"/>
        <v>0.57500000000000007</v>
      </c>
      <c r="I291" s="7">
        <f t="shared" si="86"/>
        <v>35.65</v>
      </c>
      <c r="J291" s="8">
        <f t="shared" si="87"/>
        <v>0.31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88"/>
        <v>2</v>
      </c>
      <c r="C292" s="185"/>
      <c r="D292" s="37" t="s">
        <v>79</v>
      </c>
      <c r="E292" s="6">
        <v>0.17499999999999999</v>
      </c>
      <c r="F292" s="58">
        <f t="shared" si="89"/>
        <v>62</v>
      </c>
      <c r="G292" s="48"/>
      <c r="H292" s="92"/>
      <c r="I292" s="7"/>
      <c r="J292" s="6">
        <f t="shared" si="87"/>
        <v>10.85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88"/>
        <v>2</v>
      </c>
      <c r="C293" s="186" t="s">
        <v>34</v>
      </c>
      <c r="D293" s="36" t="s">
        <v>61</v>
      </c>
      <c r="E293" s="6">
        <f>H293/G293</f>
        <v>9.4677948717948768E-2</v>
      </c>
      <c r="F293" s="58">
        <f t="shared" si="89"/>
        <v>62</v>
      </c>
      <c r="G293" s="47">
        <v>195</v>
      </c>
      <c r="H293" s="5">
        <f>61-H282-H283-H284-H285-H286-H287-H288-H289-H290-H291-H294-H295-H296-H297-H298-H299-H300-H302-H303-H304</f>
        <v>18.46220000000001</v>
      </c>
      <c r="I293" s="7">
        <f t="shared" ref="I293:I300" si="90">J293*G293</f>
        <v>1144.6564000000008</v>
      </c>
      <c r="J293" s="8">
        <f t="shared" si="87"/>
        <v>5.870032820512824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88"/>
        <v>2</v>
      </c>
      <c r="C294" s="187"/>
      <c r="D294" s="36" t="s">
        <v>9</v>
      </c>
      <c r="E294" s="6">
        <v>0.02</v>
      </c>
      <c r="F294" s="58">
        <f t="shared" si="89"/>
        <v>62</v>
      </c>
      <c r="G294" s="49">
        <v>40</v>
      </c>
      <c r="H294" s="5">
        <f t="shared" ref="H294:H300" si="91">G294*E294</f>
        <v>0.8</v>
      </c>
      <c r="I294" s="7">
        <f t="shared" si="90"/>
        <v>49.6</v>
      </c>
      <c r="J294" s="8">
        <f t="shared" si="87"/>
        <v>1.24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88"/>
        <v>2</v>
      </c>
      <c r="C295" s="187"/>
      <c r="D295" s="37" t="s">
        <v>11</v>
      </c>
      <c r="E295" s="6">
        <v>1.2999999999999999E-2</v>
      </c>
      <c r="F295" s="58">
        <f t="shared" si="89"/>
        <v>62</v>
      </c>
      <c r="G295" s="47">
        <v>27</v>
      </c>
      <c r="H295" s="5">
        <f t="shared" si="91"/>
        <v>0.35099999999999998</v>
      </c>
      <c r="I295" s="7">
        <f t="shared" si="90"/>
        <v>21.761999999999997</v>
      </c>
      <c r="J295" s="8">
        <f t="shared" si="87"/>
        <v>0.80599999999999994</v>
      </c>
    </row>
    <row r="296" spans="1:45" ht="15.75" customHeight="1" x14ac:dyDescent="0.25">
      <c r="A296" s="181"/>
      <c r="B296" s="60">
        <f t="shared" si="88"/>
        <v>2</v>
      </c>
      <c r="C296" s="187"/>
      <c r="D296" s="37" t="s">
        <v>27</v>
      </c>
      <c r="E296" s="6">
        <v>0.01</v>
      </c>
      <c r="F296" s="58">
        <f t="shared" si="89"/>
        <v>62</v>
      </c>
      <c r="G296" s="47">
        <v>665</v>
      </c>
      <c r="H296" s="5">
        <f t="shared" si="91"/>
        <v>6.65</v>
      </c>
      <c r="I296" s="7">
        <f t="shared" si="90"/>
        <v>412.3</v>
      </c>
      <c r="J296" s="8">
        <f t="shared" si="87"/>
        <v>0.62</v>
      </c>
    </row>
    <row r="297" spans="1:45" ht="15.75" customHeight="1" x14ac:dyDescent="0.25">
      <c r="A297" s="181"/>
      <c r="B297" s="60">
        <f t="shared" si="88"/>
        <v>2</v>
      </c>
      <c r="C297" s="188"/>
      <c r="D297" s="37" t="s">
        <v>87</v>
      </c>
      <c r="E297" s="6">
        <v>5.8000000000000003E-2</v>
      </c>
      <c r="F297" s="58">
        <f t="shared" si="89"/>
        <v>62</v>
      </c>
      <c r="G297" s="47">
        <v>58</v>
      </c>
      <c r="H297" s="5">
        <f t="shared" si="91"/>
        <v>3.3640000000000003</v>
      </c>
      <c r="I297" s="7">
        <f t="shared" si="90"/>
        <v>208.56800000000001</v>
      </c>
      <c r="J297" s="8">
        <f>F297*E297</f>
        <v>3.5960000000000001</v>
      </c>
    </row>
    <row r="298" spans="1:45" ht="15.75" customHeight="1" x14ac:dyDescent="0.25">
      <c r="A298" s="181"/>
      <c r="B298" s="60">
        <f t="shared" si="88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89"/>
        <v>62</v>
      </c>
      <c r="G298" s="53">
        <v>135</v>
      </c>
      <c r="H298" s="43">
        <f t="shared" si="91"/>
        <v>6.21</v>
      </c>
      <c r="I298" s="43">
        <f t="shared" si="90"/>
        <v>385.02</v>
      </c>
      <c r="J298" s="6">
        <f>F298*E298</f>
        <v>2.8519999999999999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88"/>
        <v>2</v>
      </c>
      <c r="C299" s="184"/>
      <c r="D299" s="36" t="s">
        <v>12</v>
      </c>
      <c r="E299" s="6">
        <v>2.4E-2</v>
      </c>
      <c r="F299" s="58">
        <f t="shared" si="89"/>
        <v>62</v>
      </c>
      <c r="G299" s="47">
        <v>50</v>
      </c>
      <c r="H299" s="5">
        <f t="shared" si="91"/>
        <v>1.2</v>
      </c>
      <c r="I299" s="7">
        <f t="shared" si="90"/>
        <v>74.400000000000006</v>
      </c>
      <c r="J299" s="8">
        <f t="shared" si="87"/>
        <v>1.488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88"/>
        <v>2</v>
      </c>
      <c r="C300" s="184"/>
      <c r="D300" s="36" t="s">
        <v>13</v>
      </c>
      <c r="E300" s="40">
        <v>2.0000000000000001E-4</v>
      </c>
      <c r="F300" s="58">
        <f t="shared" si="89"/>
        <v>62</v>
      </c>
      <c r="G300" s="47">
        <v>297</v>
      </c>
      <c r="H300" s="5">
        <f t="shared" si="91"/>
        <v>5.9400000000000001E-2</v>
      </c>
      <c r="I300" s="7">
        <f t="shared" si="90"/>
        <v>3.6828000000000003</v>
      </c>
      <c r="J300" s="8">
        <f t="shared" si="87"/>
        <v>1.2400000000000001E-2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88"/>
        <v>2</v>
      </c>
      <c r="C301" s="185"/>
      <c r="D301" s="36" t="s">
        <v>79</v>
      </c>
      <c r="E301" s="6">
        <v>0.17199999999999999</v>
      </c>
      <c r="F301" s="58">
        <f t="shared" si="89"/>
        <v>62</v>
      </c>
      <c r="G301" s="47"/>
      <c r="H301" s="5"/>
      <c r="I301" s="7"/>
      <c r="J301" s="8">
        <f t="shared" si="87"/>
        <v>10.664</v>
      </c>
    </row>
    <row r="302" spans="1:45" ht="15.75" customHeight="1" x14ac:dyDescent="0.25">
      <c r="A302" s="181"/>
      <c r="B302" s="60">
        <f t="shared" si="88"/>
        <v>2</v>
      </c>
      <c r="C302" s="3" t="s">
        <v>38</v>
      </c>
      <c r="D302" s="41" t="s">
        <v>38</v>
      </c>
      <c r="E302" s="6">
        <v>0.04</v>
      </c>
      <c r="F302" s="58">
        <f t="shared" si="89"/>
        <v>62</v>
      </c>
      <c r="G302" s="47">
        <v>40</v>
      </c>
      <c r="H302" s="5">
        <f>G302*E302</f>
        <v>1.6</v>
      </c>
      <c r="I302" s="7">
        <f>J302*G302</f>
        <v>99.2</v>
      </c>
      <c r="J302" s="8">
        <f t="shared" si="87"/>
        <v>2.48</v>
      </c>
    </row>
    <row r="303" spans="1:45" ht="15.75" customHeight="1" x14ac:dyDescent="0.25">
      <c r="A303" s="181"/>
      <c r="B303" s="60">
        <f t="shared" si="88"/>
        <v>2</v>
      </c>
      <c r="C303" s="94" t="s">
        <v>22</v>
      </c>
      <c r="D303" s="39" t="s">
        <v>22</v>
      </c>
      <c r="E303" s="6">
        <v>0.05</v>
      </c>
      <c r="F303" s="58">
        <f t="shared" si="89"/>
        <v>62</v>
      </c>
      <c r="G303" s="48">
        <v>95</v>
      </c>
      <c r="H303" s="5">
        <f>G303*E303</f>
        <v>4.75</v>
      </c>
      <c r="I303" s="7">
        <f>J303*G303</f>
        <v>294.5</v>
      </c>
      <c r="J303" s="8">
        <f t="shared" si="87"/>
        <v>3.1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88"/>
        <v>2</v>
      </c>
      <c r="C304" s="96" t="s">
        <v>14</v>
      </c>
      <c r="D304" s="36" t="s">
        <v>14</v>
      </c>
      <c r="E304" s="8">
        <v>0.1</v>
      </c>
      <c r="F304" s="58">
        <f t="shared" si="89"/>
        <v>62</v>
      </c>
      <c r="G304" s="48">
        <v>75</v>
      </c>
      <c r="H304" s="5">
        <f>G304*E304</f>
        <v>7.5</v>
      </c>
      <c r="I304" s="7">
        <f>J304*G304</f>
        <v>465</v>
      </c>
      <c r="J304" s="8">
        <f t="shared" si="87"/>
        <v>6.2</v>
      </c>
    </row>
    <row r="305" spans="1:17" x14ac:dyDescent="0.25">
      <c r="A305" s="174" t="s">
        <v>41</v>
      </c>
      <c r="B305" s="174"/>
      <c r="C305" s="174"/>
      <c r="D305" s="174"/>
      <c r="E305" s="93"/>
      <c r="F305" s="93"/>
      <c r="G305" s="93"/>
      <c r="H305" s="2">
        <f>SUM(H282:H304)</f>
        <v>61.000000000000007</v>
      </c>
      <c r="I305" s="2">
        <f>SUM(I282:I304)</f>
        <v>3782.0000000000009</v>
      </c>
      <c r="J305" s="45">
        <f>SUM(J282:J304)</f>
        <v>63.678832820512817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49227</v>
      </c>
      <c r="J306" s="54">
        <f>J29+J51+J73+J91+J128+J152+J178+J202+J233+J259+J281+J305</f>
        <v>757.16189562820523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1" spans="1:17" ht="2.25" customHeight="1" x14ac:dyDescent="0.25"/>
    <row r="312" spans="1:17" hidden="1" x14ac:dyDescent="0.25"/>
    <row r="313" spans="1:17" hidden="1" x14ac:dyDescent="0.25">
      <c r="I313" s="20"/>
    </row>
    <row r="314" spans="1:17" hidden="1" x14ac:dyDescent="0.25"/>
    <row r="322" spans="6:6" s="13" customFormat="1" ht="12.75" x14ac:dyDescent="0.25">
      <c r="F322" s="13" t="s">
        <v>131</v>
      </c>
    </row>
  </sheetData>
  <mergeCells count="102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portrait" r:id="rId1"/>
  <rowBreaks count="6" manualBreakCount="6">
    <brk id="52" max="16383" man="1"/>
    <brk id="104" max="16383" man="1"/>
    <brk id="156" max="16383" man="1"/>
    <brk id="208" max="16383" man="1"/>
    <brk id="260" max="17" man="1"/>
    <brk id="315" max="16383" man="1"/>
  </rowBreaks>
  <colBreaks count="2" manualBreakCount="2">
    <brk id="10" max="1048575" man="1"/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N6" sqref="N6:N39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127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128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1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102" t="s">
        <v>59</v>
      </c>
      <c r="D6" s="36" t="s">
        <v>3</v>
      </c>
      <c r="E6" s="44">
        <v>0.06</v>
      </c>
      <c r="F6" s="47">
        <v>1</v>
      </c>
      <c r="G6" s="47">
        <v>150</v>
      </c>
      <c r="H6" s="5">
        <f t="shared" ref="H6:H15" si="0">G6*E6</f>
        <v>9</v>
      </c>
      <c r="I6" s="7">
        <f t="shared" ref="I6:I15" si="1">J6*G6</f>
        <v>9</v>
      </c>
      <c r="J6" s="8">
        <f>F6*E6</f>
        <v>0.06</v>
      </c>
      <c r="L6" s="36" t="s">
        <v>3</v>
      </c>
      <c r="M6" s="8">
        <f>J6+J107</f>
        <v>0.23</v>
      </c>
      <c r="N6" s="49">
        <v>150</v>
      </c>
      <c r="O6" s="4">
        <f>M6*N6</f>
        <v>34.5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1</v>
      </c>
      <c r="G7" s="47">
        <v>30</v>
      </c>
      <c r="H7" s="5">
        <f t="shared" si="0"/>
        <v>0.75</v>
      </c>
      <c r="I7" s="7">
        <f t="shared" si="1"/>
        <v>0.75</v>
      </c>
      <c r="J7" s="8">
        <f t="shared" ref="J7:J27" si="2">F7*E7</f>
        <v>2.5000000000000001E-2</v>
      </c>
      <c r="L7" s="36" t="s">
        <v>4</v>
      </c>
      <c r="M7" s="8">
        <f>J7+J179+J238+J282</f>
        <v>0.41000000000000003</v>
      </c>
      <c r="N7" s="49">
        <v>30</v>
      </c>
      <c r="O7" s="4">
        <f t="shared" ref="O7:O38" si="3">M7*N7</f>
        <v>12.3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1</v>
      </c>
      <c r="G8" s="48">
        <v>38</v>
      </c>
      <c r="H8" s="5">
        <f t="shared" si="0"/>
        <v>1.9000000000000001</v>
      </c>
      <c r="I8" s="7">
        <f t="shared" si="1"/>
        <v>1.9000000000000001</v>
      </c>
      <c r="J8" s="8">
        <f t="shared" si="2"/>
        <v>0.05</v>
      </c>
      <c r="L8" s="36" t="s">
        <v>6</v>
      </c>
      <c r="M8" s="8">
        <f>J8+J29+J55+J129+J159+J211+J234+J239+J263</f>
        <v>0.89500000000000013</v>
      </c>
      <c r="N8" s="49">
        <v>38</v>
      </c>
      <c r="O8" s="4">
        <f t="shared" si="3"/>
        <v>34.010000000000005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1</v>
      </c>
      <c r="G9" s="49">
        <v>50</v>
      </c>
      <c r="H9" s="5">
        <f t="shared" si="0"/>
        <v>1.35</v>
      </c>
      <c r="I9" s="7">
        <f t="shared" si="1"/>
        <v>1.35</v>
      </c>
      <c r="J9" s="8">
        <f t="shared" si="2"/>
        <v>2.7E-2</v>
      </c>
      <c r="L9" s="36" t="s">
        <v>8</v>
      </c>
      <c r="M9" s="8">
        <f>J9+J31+J57+J66+J78+J111+J133+J144+J161+J165+J184+J216+J240+J253+J265+J274+J287</f>
        <v>4.5190000000000001</v>
      </c>
      <c r="N9" s="49">
        <v>50</v>
      </c>
      <c r="O9" s="4">
        <f t="shared" si="3"/>
        <v>225.95000000000002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1</v>
      </c>
      <c r="G10" s="50">
        <v>40</v>
      </c>
      <c r="H10" s="5">
        <f t="shared" si="0"/>
        <v>0.52</v>
      </c>
      <c r="I10" s="7">
        <f t="shared" si="1"/>
        <v>0.52</v>
      </c>
      <c r="J10" s="8">
        <f t="shared" si="2"/>
        <v>1.2999999999999999E-2</v>
      </c>
      <c r="L10" s="36" t="s">
        <v>9</v>
      </c>
      <c r="M10" s="8">
        <f>J10+J19+J33+J59+J74+J80+J113+J119+J132+J135+J163+J167+J180+J186+J191+J214+J218+J224+J241+J267+J283+J289+J294</f>
        <v>0.91500000000000015</v>
      </c>
      <c r="N10" s="49">
        <v>40</v>
      </c>
      <c r="O10" s="4">
        <f t="shared" si="3"/>
        <v>36.600000000000009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1</v>
      </c>
      <c r="G11" s="47">
        <v>27</v>
      </c>
      <c r="H11" s="5">
        <f t="shared" si="0"/>
        <v>0.32400000000000001</v>
      </c>
      <c r="I11" s="7">
        <f t="shared" si="1"/>
        <v>0.32400000000000001</v>
      </c>
      <c r="J11" s="8">
        <f t="shared" si="2"/>
        <v>1.2E-2</v>
      </c>
      <c r="L11" s="36" t="s">
        <v>11</v>
      </c>
      <c r="M11" s="8">
        <f>J11+J20+J34+J60+J81+J85+J108+J114+J120+J136+J142+J164+J168++J187+J192+J219+J225+J242+J268+J290+J295</f>
        <v>0.70699999999999996</v>
      </c>
      <c r="N11" s="49">
        <v>27</v>
      </c>
      <c r="O11" s="4">
        <f t="shared" si="3"/>
        <v>19.088999999999999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1</v>
      </c>
      <c r="G12" s="47">
        <v>165</v>
      </c>
      <c r="H12" s="5">
        <f t="shared" si="0"/>
        <v>1.2375</v>
      </c>
      <c r="I12" s="7">
        <f t="shared" si="1"/>
        <v>1.2375</v>
      </c>
      <c r="J12" s="8">
        <f t="shared" si="2"/>
        <v>7.4999999999999997E-3</v>
      </c>
      <c r="L12" s="36" t="s">
        <v>45</v>
      </c>
      <c r="M12" s="8">
        <f>J12+J63+J116+J141+J221+J243+J271</f>
        <v>0.13500000000000001</v>
      </c>
      <c r="N12" s="49">
        <v>165</v>
      </c>
      <c r="O12" s="4">
        <f t="shared" si="3"/>
        <v>22.275000000000002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1</v>
      </c>
      <c r="G13" s="47">
        <v>665</v>
      </c>
      <c r="H13" s="5">
        <f t="shared" si="0"/>
        <v>3.3250000000000002</v>
      </c>
      <c r="I13" s="7">
        <f t="shared" si="1"/>
        <v>3.3250000000000002</v>
      </c>
      <c r="J13" s="8">
        <f t="shared" si="2"/>
        <v>5.0000000000000001E-3</v>
      </c>
      <c r="L13" s="36" t="s">
        <v>27</v>
      </c>
      <c r="M13" s="8">
        <f>J13+J18+J43+J67+J87+J122+J145+J172+J174+J193+J227+J244+J254+J275+J296</f>
        <v>0.252</v>
      </c>
      <c r="N13" s="49">
        <v>665</v>
      </c>
      <c r="O13" s="4">
        <f t="shared" si="3"/>
        <v>167.58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1</v>
      </c>
      <c r="G14" s="47">
        <v>50</v>
      </c>
      <c r="H14" s="5">
        <f t="shared" si="0"/>
        <v>0.125</v>
      </c>
      <c r="I14" s="7">
        <f t="shared" si="1"/>
        <v>0.125</v>
      </c>
      <c r="J14" s="8">
        <f t="shared" si="2"/>
        <v>2.5000000000000001E-3</v>
      </c>
      <c r="L14" s="36" t="s">
        <v>12</v>
      </c>
      <c r="M14" s="8">
        <f>J14+J23+J45+J69+J77+J124+J148+J182+J196+J229+J245+J277+J285+J299</f>
        <v>0.54100000000000004</v>
      </c>
      <c r="N14" s="49">
        <v>50</v>
      </c>
      <c r="O14" s="4">
        <f t="shared" si="3"/>
        <v>27.05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1</v>
      </c>
      <c r="G15" s="47">
        <v>297</v>
      </c>
      <c r="H15" s="5">
        <f t="shared" si="0"/>
        <v>0.1188</v>
      </c>
      <c r="I15" s="4">
        <f t="shared" si="1"/>
        <v>0.1188</v>
      </c>
      <c r="J15" s="8">
        <f t="shared" si="2"/>
        <v>4.0000000000000002E-4</v>
      </c>
      <c r="L15" s="36" t="s">
        <v>13</v>
      </c>
      <c r="M15" s="8">
        <f>J15+J24+J46+J70+J125+J149+J181+J197+J230+J246+J278+J284+J300</f>
        <v>6.6E-3</v>
      </c>
      <c r="N15" s="49">
        <v>297</v>
      </c>
      <c r="O15" s="4">
        <f t="shared" si="3"/>
        <v>1.9601999999999999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1</v>
      </c>
      <c r="G16" s="47"/>
      <c r="H16" s="5"/>
      <c r="I16" s="7"/>
      <c r="J16" s="8">
        <f>F16*E16</f>
        <v>0.2</v>
      </c>
      <c r="L16" s="36" t="s">
        <v>81</v>
      </c>
      <c r="M16" s="8">
        <f>J17+J37+J61+J110+J118+J139+J215+J223+J248+J269</f>
        <v>1.0961215</v>
      </c>
      <c r="N16" s="49">
        <v>400</v>
      </c>
      <c r="O16" s="4">
        <f t="shared" si="3"/>
        <v>438.4486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5.116325E-2</v>
      </c>
      <c r="F17" s="58">
        <f t="shared" si="5"/>
        <v>1</v>
      </c>
      <c r="G17" s="47">
        <v>400</v>
      </c>
      <c r="H17" s="5">
        <f>61-H6-H7-H8-H9-H10-H11-H12-H13-H14-H15-H16-H18-H19-H20-H21-H22-H23-H24-H25-H26-H27</f>
        <v>20.465299999999999</v>
      </c>
      <c r="I17" s="7">
        <f t="shared" ref="I17:I24" si="6">J17*G17</f>
        <v>20.465299999999999</v>
      </c>
      <c r="J17" s="8">
        <f t="shared" si="2"/>
        <v>5.116325E-2</v>
      </c>
      <c r="L17" s="36" t="s">
        <v>87</v>
      </c>
      <c r="M17" s="8">
        <f>J21+J86+J112+J194+J217+J297</f>
        <v>0.52600000000000002</v>
      </c>
      <c r="N17" s="49">
        <v>58</v>
      </c>
      <c r="O17" s="4">
        <f t="shared" si="3"/>
        <v>30.508000000000003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1</v>
      </c>
      <c r="G18" s="47">
        <v>665</v>
      </c>
      <c r="H18" s="5">
        <f t="shared" ref="H18:H24" si="7">G18*E18</f>
        <v>5.32</v>
      </c>
      <c r="I18" s="7">
        <f t="shared" si="6"/>
        <v>5.32</v>
      </c>
      <c r="J18" s="8">
        <f t="shared" si="2"/>
        <v>8.0000000000000002E-3</v>
      </c>
      <c r="L18" s="36" t="s">
        <v>74</v>
      </c>
      <c r="M18" s="8">
        <f>J22+J44+J147+J228</f>
        <v>0.18</v>
      </c>
      <c r="N18" s="49">
        <v>140</v>
      </c>
      <c r="O18" s="4">
        <f t="shared" si="3"/>
        <v>25.2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1</v>
      </c>
      <c r="G19" s="47">
        <v>40</v>
      </c>
      <c r="H19" s="5">
        <f t="shared" si="7"/>
        <v>0.64</v>
      </c>
      <c r="I19" s="7">
        <f t="shared" si="6"/>
        <v>0.64</v>
      </c>
      <c r="J19" s="8">
        <f t="shared" si="2"/>
        <v>1.6E-2</v>
      </c>
      <c r="L19" s="36" t="s">
        <v>38</v>
      </c>
      <c r="M19" s="8">
        <f>J26+J48+J72+J89+J127+J151+J176+J199+J232+J257+J280+J302+J38+J249</f>
        <v>1.4539999999999997</v>
      </c>
      <c r="N19" s="49">
        <v>40</v>
      </c>
      <c r="O19" s="4">
        <f t="shared" si="3"/>
        <v>58.159999999999989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1</v>
      </c>
      <c r="G20" s="47">
        <v>27</v>
      </c>
      <c r="H20" s="5">
        <f t="shared" si="7"/>
        <v>0.29699999999999999</v>
      </c>
      <c r="I20" s="7">
        <f t="shared" si="6"/>
        <v>0.29699999999999999</v>
      </c>
      <c r="J20" s="8">
        <f t="shared" si="2"/>
        <v>1.0999999999999999E-2</v>
      </c>
      <c r="L20" s="36" t="s">
        <v>14</v>
      </c>
      <c r="M20" s="8">
        <f>J27+J68+J75+J195+J276+J304</f>
        <v>0.76400000000000001</v>
      </c>
      <c r="N20" s="49">
        <v>75</v>
      </c>
      <c r="O20" s="4">
        <f t="shared" si="3"/>
        <v>57.300000000000004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1</v>
      </c>
      <c r="G21" s="47">
        <v>58</v>
      </c>
      <c r="H21" s="5">
        <f t="shared" si="7"/>
        <v>2.6680000000000001</v>
      </c>
      <c r="I21" s="7">
        <f t="shared" si="6"/>
        <v>2.6680000000000001</v>
      </c>
      <c r="J21" s="8">
        <f t="shared" si="2"/>
        <v>4.5999999999999999E-2</v>
      </c>
      <c r="L21" s="37" t="s">
        <v>7</v>
      </c>
      <c r="M21" s="8">
        <f>J30+J35+J41+J56+J82+J109+J115+J131+J137+J140+J160+J169+J183+J188+J213+J220+J237+J252+J264+J286+J291</f>
        <v>0.25</v>
      </c>
      <c r="N21" s="49">
        <v>115</v>
      </c>
      <c r="O21" s="4">
        <f t="shared" si="3"/>
        <v>28.75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1</v>
      </c>
      <c r="G22" s="47">
        <v>140</v>
      </c>
      <c r="H22" s="5">
        <f t="shared" si="7"/>
        <v>2.8000000000000003</v>
      </c>
      <c r="I22" s="7">
        <f t="shared" si="6"/>
        <v>2.8000000000000003</v>
      </c>
      <c r="J22" s="8">
        <f t="shared" si="2"/>
        <v>0.02</v>
      </c>
      <c r="L22" s="37" t="s">
        <v>18</v>
      </c>
      <c r="M22" s="8">
        <f>J32+J185+J288</f>
        <v>0.22</v>
      </c>
      <c r="N22" s="49">
        <v>48</v>
      </c>
      <c r="O22" s="4">
        <f t="shared" si="3"/>
        <v>10.56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1</v>
      </c>
      <c r="G23" s="47">
        <v>50</v>
      </c>
      <c r="H23" s="5">
        <f t="shared" si="7"/>
        <v>1</v>
      </c>
      <c r="I23" s="7">
        <f t="shared" si="6"/>
        <v>1</v>
      </c>
      <c r="J23" s="8">
        <f t="shared" si="2"/>
        <v>0.02</v>
      </c>
      <c r="L23" s="37" t="s">
        <v>69</v>
      </c>
      <c r="M23" s="8">
        <f>J39+J146+J250+J255</f>
        <v>0.16800000000000001</v>
      </c>
      <c r="N23" s="49">
        <v>75</v>
      </c>
      <c r="O23" s="4">
        <f t="shared" si="3"/>
        <v>12.600000000000001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1</v>
      </c>
      <c r="G24" s="47">
        <v>297</v>
      </c>
      <c r="H24" s="5">
        <f t="shared" si="7"/>
        <v>5.9400000000000001E-2</v>
      </c>
      <c r="I24" s="4">
        <f t="shared" si="6"/>
        <v>5.9400000000000001E-2</v>
      </c>
      <c r="J24" s="8">
        <f>F24*E24</f>
        <v>2.0000000000000001E-4</v>
      </c>
      <c r="L24" s="37" t="s">
        <v>19</v>
      </c>
      <c r="M24" s="8">
        <f>J40+J251</f>
        <v>3.0000000000000002E-2</v>
      </c>
      <c r="N24" s="49">
        <v>175</v>
      </c>
      <c r="O24" s="4">
        <f t="shared" si="3"/>
        <v>5.25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1</v>
      </c>
      <c r="G25" s="47"/>
      <c r="H25" s="5"/>
      <c r="I25" s="7"/>
      <c r="J25" s="8">
        <f t="shared" si="2"/>
        <v>0.2</v>
      </c>
      <c r="L25" s="37" t="s">
        <v>21</v>
      </c>
      <c r="M25" s="8">
        <f>J42+J173</f>
        <v>0.54899999999999993</v>
      </c>
      <c r="N25" s="49">
        <v>100</v>
      </c>
      <c r="O25" s="4">
        <f t="shared" si="3"/>
        <v>54.899999999999991</v>
      </c>
    </row>
    <row r="26" spans="1:15" ht="15.75" customHeight="1" x14ac:dyDescent="0.25">
      <c r="A26" s="203"/>
      <c r="B26" s="57">
        <f t="shared" si="4"/>
        <v>2</v>
      </c>
      <c r="C26" s="102" t="s">
        <v>38</v>
      </c>
      <c r="D26" s="36" t="s">
        <v>38</v>
      </c>
      <c r="E26" s="44">
        <v>0.04</v>
      </c>
      <c r="F26" s="58">
        <f t="shared" si="5"/>
        <v>1</v>
      </c>
      <c r="G26" s="47">
        <v>40</v>
      </c>
      <c r="H26" s="5">
        <f>G26*E26</f>
        <v>1.6</v>
      </c>
      <c r="I26" s="7">
        <f>J26*G26</f>
        <v>1.6</v>
      </c>
      <c r="J26" s="8">
        <f t="shared" si="2"/>
        <v>0.04</v>
      </c>
      <c r="L26" s="36" t="s">
        <v>70</v>
      </c>
      <c r="M26" s="8">
        <f>J49+J90</f>
        <v>0.7</v>
      </c>
      <c r="N26" s="49">
        <v>98</v>
      </c>
      <c r="O26" s="4">
        <f t="shared" si="3"/>
        <v>68.599999999999994</v>
      </c>
    </row>
    <row r="27" spans="1:15" ht="15.75" customHeight="1" x14ac:dyDescent="0.25">
      <c r="A27" s="215"/>
      <c r="B27" s="57">
        <f t="shared" si="4"/>
        <v>2</v>
      </c>
      <c r="C27" s="102" t="s">
        <v>14</v>
      </c>
      <c r="D27" s="36" t="s">
        <v>14</v>
      </c>
      <c r="E27" s="8">
        <v>0.1</v>
      </c>
      <c r="F27" s="58">
        <f t="shared" si="5"/>
        <v>1</v>
      </c>
      <c r="G27" s="48">
        <v>75</v>
      </c>
      <c r="H27" s="5">
        <f>G27*E27</f>
        <v>7.5</v>
      </c>
      <c r="I27" s="7">
        <f>J27*G27</f>
        <v>7.5</v>
      </c>
      <c r="J27" s="8">
        <f t="shared" si="2"/>
        <v>0.1</v>
      </c>
      <c r="L27" s="36" t="s">
        <v>10</v>
      </c>
      <c r="M27" s="8">
        <f>J58+J162+J266</f>
        <v>0.25</v>
      </c>
      <c r="N27" s="49">
        <v>50</v>
      </c>
      <c r="O27" s="4">
        <f t="shared" si="3"/>
        <v>12.5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97"/>
      <c r="G28" s="97"/>
      <c r="H28" s="2">
        <f>SUM(H6:H27)</f>
        <v>60.999999999999993</v>
      </c>
      <c r="I28" s="2">
        <f>SUM(I6:I27)</f>
        <v>60.999999999999993</v>
      </c>
      <c r="J28" s="45">
        <f>SUM(J6:J27)</f>
        <v>0.91476325000000014</v>
      </c>
      <c r="L28" s="36" t="s">
        <v>57</v>
      </c>
      <c r="M28" s="8">
        <f>J62+J270</f>
        <v>0.18</v>
      </c>
      <c r="N28" s="49">
        <v>130</v>
      </c>
      <c r="O28" s="4">
        <f t="shared" si="3"/>
        <v>23.4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5</v>
      </c>
      <c r="G29" s="49">
        <v>38</v>
      </c>
      <c r="H29" s="102">
        <f t="shared" ref="H29:H35" si="8">E29*G29</f>
        <v>2.774</v>
      </c>
      <c r="I29" s="7">
        <f t="shared" ref="I29:I35" si="9">J29*G29</f>
        <v>13.87</v>
      </c>
      <c r="J29" s="6">
        <f>F29*E29</f>
        <v>0.36499999999999999</v>
      </c>
      <c r="L29" s="36" t="s">
        <v>24</v>
      </c>
      <c r="M29" s="8">
        <f>J64+J272</f>
        <v>1.2E-2</v>
      </c>
      <c r="N29" s="49">
        <v>215</v>
      </c>
      <c r="O29" s="4">
        <f t="shared" si="3"/>
        <v>2.58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5</v>
      </c>
      <c r="G30" s="48">
        <v>115</v>
      </c>
      <c r="H30" s="102">
        <f t="shared" si="8"/>
        <v>0.46</v>
      </c>
      <c r="I30" s="7">
        <f t="shared" si="9"/>
        <v>2.3000000000000003</v>
      </c>
      <c r="J30" s="6">
        <f t="shared" ref="J30:J49" si="10">F30*E30</f>
        <v>0.02</v>
      </c>
      <c r="L30" s="38" t="s">
        <v>15</v>
      </c>
      <c r="M30" s="8">
        <f>J76+J235</f>
        <v>0.03</v>
      </c>
      <c r="N30" s="49">
        <v>140</v>
      </c>
      <c r="O30" s="4">
        <f t="shared" si="3"/>
        <v>4.2</v>
      </c>
    </row>
    <row r="31" spans="1:15" ht="15.75" customHeight="1" x14ac:dyDescent="0.25">
      <c r="A31" s="203"/>
      <c r="B31" s="57">
        <f t="shared" ref="B31:B49" si="11">B30</f>
        <v>2</v>
      </c>
      <c r="C31" s="210" t="s">
        <v>23</v>
      </c>
      <c r="D31" s="37" t="s">
        <v>8</v>
      </c>
      <c r="E31" s="6">
        <v>0.1</v>
      </c>
      <c r="F31" s="59">
        <f t="shared" ref="F31:F49" si="12">F30</f>
        <v>5</v>
      </c>
      <c r="G31" s="47">
        <v>50</v>
      </c>
      <c r="H31" s="102">
        <f t="shared" si="8"/>
        <v>5</v>
      </c>
      <c r="I31" s="7">
        <f t="shared" si="9"/>
        <v>25</v>
      </c>
      <c r="J31" s="6">
        <f t="shared" si="10"/>
        <v>0.5</v>
      </c>
      <c r="L31" s="36" t="s">
        <v>61</v>
      </c>
      <c r="M31" s="8">
        <f>J84+J171+J190+J293</f>
        <v>0.88930871794871824</v>
      </c>
      <c r="N31" s="49">
        <v>195</v>
      </c>
      <c r="O31" s="4">
        <f t="shared" si="3"/>
        <v>173.41520000000006</v>
      </c>
    </row>
    <row r="32" spans="1:15" ht="15.75" customHeight="1" x14ac:dyDescent="0.25">
      <c r="A32" s="203"/>
      <c r="B32" s="57">
        <f t="shared" si="11"/>
        <v>2</v>
      </c>
      <c r="C32" s="211"/>
      <c r="D32" s="37" t="s">
        <v>18</v>
      </c>
      <c r="E32" s="6">
        <v>0.02</v>
      </c>
      <c r="F32" s="59">
        <f t="shared" si="12"/>
        <v>5</v>
      </c>
      <c r="G32" s="48">
        <v>48</v>
      </c>
      <c r="H32" s="102">
        <f t="shared" si="8"/>
        <v>0.96</v>
      </c>
      <c r="I32" s="7">
        <f t="shared" si="9"/>
        <v>4.8000000000000007</v>
      </c>
      <c r="J32" s="6">
        <f t="shared" si="10"/>
        <v>0.1</v>
      </c>
      <c r="L32" s="38" t="s">
        <v>65</v>
      </c>
      <c r="M32" s="8">
        <f>J88+J175+J256</f>
        <v>1.4000000000000001</v>
      </c>
      <c r="N32" s="49">
        <v>60</v>
      </c>
      <c r="O32" s="4">
        <f t="shared" si="3"/>
        <v>84.000000000000014</v>
      </c>
    </row>
    <row r="33" spans="1:18" ht="15.75" customHeight="1" x14ac:dyDescent="0.25">
      <c r="A33" s="203"/>
      <c r="B33" s="57">
        <f t="shared" si="11"/>
        <v>2</v>
      </c>
      <c r="C33" s="211"/>
      <c r="D33" s="37" t="s">
        <v>9</v>
      </c>
      <c r="E33" s="6">
        <v>1.2999999999999999E-2</v>
      </c>
      <c r="F33" s="59">
        <f t="shared" si="12"/>
        <v>5</v>
      </c>
      <c r="G33" s="48">
        <v>40</v>
      </c>
      <c r="H33" s="102">
        <f t="shared" si="8"/>
        <v>0.52</v>
      </c>
      <c r="I33" s="7">
        <f t="shared" si="9"/>
        <v>2.6</v>
      </c>
      <c r="J33" s="6">
        <f t="shared" si="10"/>
        <v>6.5000000000000002E-2</v>
      </c>
      <c r="L33" s="39" t="s">
        <v>22</v>
      </c>
      <c r="M33" s="8">
        <f>J177+J200+J258+J303</f>
        <v>0.55000000000000004</v>
      </c>
      <c r="N33" s="49">
        <v>95</v>
      </c>
      <c r="O33" s="4">
        <f t="shared" si="3"/>
        <v>52.250000000000007</v>
      </c>
    </row>
    <row r="34" spans="1:18" ht="15.75" customHeight="1" x14ac:dyDescent="0.25">
      <c r="A34" s="203"/>
      <c r="B34" s="57">
        <f t="shared" si="11"/>
        <v>2</v>
      </c>
      <c r="C34" s="211"/>
      <c r="D34" s="37" t="s">
        <v>11</v>
      </c>
      <c r="E34" s="6">
        <v>1.2E-2</v>
      </c>
      <c r="F34" s="59">
        <f t="shared" si="12"/>
        <v>5</v>
      </c>
      <c r="G34" s="48">
        <v>27</v>
      </c>
      <c r="H34" s="102">
        <f t="shared" si="8"/>
        <v>0.32400000000000001</v>
      </c>
      <c r="I34" s="7">
        <f t="shared" si="9"/>
        <v>1.6199999999999999</v>
      </c>
      <c r="J34" s="6">
        <f t="shared" si="10"/>
        <v>0.06</v>
      </c>
      <c r="L34" s="36" t="s">
        <v>25</v>
      </c>
      <c r="M34" s="8">
        <f>J123+J201+J298</f>
        <v>0.63800000000000001</v>
      </c>
      <c r="N34" s="49">
        <v>135</v>
      </c>
      <c r="O34" s="4">
        <f t="shared" si="3"/>
        <v>86.13</v>
      </c>
    </row>
    <row r="35" spans="1:18" ht="15.75" customHeight="1" x14ac:dyDescent="0.25">
      <c r="A35" s="203"/>
      <c r="B35" s="57">
        <f t="shared" si="11"/>
        <v>2</v>
      </c>
      <c r="C35" s="211"/>
      <c r="D35" s="37" t="s">
        <v>7</v>
      </c>
      <c r="E35" s="6">
        <v>5.0000000000000001E-3</v>
      </c>
      <c r="F35" s="59">
        <f t="shared" si="12"/>
        <v>5</v>
      </c>
      <c r="G35" s="48">
        <v>115</v>
      </c>
      <c r="H35" s="102">
        <f t="shared" si="8"/>
        <v>0.57500000000000007</v>
      </c>
      <c r="I35" s="7">
        <f t="shared" si="9"/>
        <v>2.875</v>
      </c>
      <c r="J35" s="6">
        <f t="shared" si="10"/>
        <v>2.5000000000000001E-2</v>
      </c>
      <c r="L35" s="36" t="s">
        <v>17</v>
      </c>
      <c r="M35" s="8">
        <f>J236</f>
        <v>0.01</v>
      </c>
      <c r="N35" s="49">
        <v>350</v>
      </c>
      <c r="O35" s="4">
        <f t="shared" si="3"/>
        <v>3.5</v>
      </c>
    </row>
    <row r="36" spans="1:18" ht="15.75" customHeight="1" x14ac:dyDescent="0.25">
      <c r="A36" s="203"/>
      <c r="B36" s="57">
        <f t="shared" si="11"/>
        <v>2</v>
      </c>
      <c r="C36" s="212"/>
      <c r="D36" s="37" t="s">
        <v>79</v>
      </c>
      <c r="E36" s="6">
        <v>0.17499999999999999</v>
      </c>
      <c r="F36" s="59">
        <f t="shared" si="12"/>
        <v>5</v>
      </c>
      <c r="G36" s="48"/>
      <c r="H36" s="102"/>
      <c r="I36" s="7"/>
      <c r="J36" s="6">
        <f t="shared" si="10"/>
        <v>0.875</v>
      </c>
      <c r="L36" s="36" t="s">
        <v>90</v>
      </c>
      <c r="M36" s="8">
        <f>J79+J121+J166+J226</f>
        <v>0.16200000000000001</v>
      </c>
      <c r="N36" s="49">
        <v>55</v>
      </c>
      <c r="O36" s="4">
        <f t="shared" si="3"/>
        <v>8.91</v>
      </c>
    </row>
    <row r="37" spans="1:18" ht="15.75" customHeight="1" x14ac:dyDescent="0.25">
      <c r="A37" s="203"/>
      <c r="B37" s="57">
        <f t="shared" si="11"/>
        <v>2</v>
      </c>
      <c r="C37" s="199" t="s">
        <v>102</v>
      </c>
      <c r="D37" s="37" t="s">
        <v>77</v>
      </c>
      <c r="E37" s="6">
        <f>H37/G37</f>
        <v>5.2393999999999996E-2</v>
      </c>
      <c r="F37" s="59">
        <f t="shared" si="12"/>
        <v>5</v>
      </c>
      <c r="G37" s="48">
        <v>400</v>
      </c>
      <c r="H37" s="102">
        <f>61-H29-H30-H31-H32-H33-H34-H35-H36-H38-H39-H40-H41-H42-H43-H44-H45-H46-H47-H48-H49</f>
        <v>20.957599999999999</v>
      </c>
      <c r="I37" s="7">
        <f t="shared" ref="I37:I46" si="13">J37*G37</f>
        <v>104.788</v>
      </c>
      <c r="J37" s="6">
        <f t="shared" si="10"/>
        <v>0.26196999999999998</v>
      </c>
      <c r="L37" s="37" t="s">
        <v>35</v>
      </c>
      <c r="M37" s="8">
        <f>J130+J212</f>
        <v>0.06</v>
      </c>
      <c r="N37" s="49">
        <v>106</v>
      </c>
      <c r="O37" s="4">
        <f t="shared" si="3"/>
        <v>6.3599999999999994</v>
      </c>
    </row>
    <row r="38" spans="1:18" ht="15.75" customHeight="1" x14ac:dyDescent="0.25">
      <c r="A38" s="203"/>
      <c r="B38" s="57">
        <f t="shared" si="11"/>
        <v>2</v>
      </c>
      <c r="C38" s="199"/>
      <c r="D38" s="37" t="s">
        <v>38</v>
      </c>
      <c r="E38" s="6">
        <v>9.0000000000000011E-3</v>
      </c>
      <c r="F38" s="59">
        <f t="shared" si="12"/>
        <v>5</v>
      </c>
      <c r="G38" s="48">
        <v>40</v>
      </c>
      <c r="H38" s="102">
        <f t="shared" ref="H38:H43" si="14">E38*G38</f>
        <v>0.36000000000000004</v>
      </c>
      <c r="I38" s="7">
        <f t="shared" si="13"/>
        <v>1.8000000000000003</v>
      </c>
      <c r="J38" s="6">
        <f t="shared" si="10"/>
        <v>4.5000000000000005E-2</v>
      </c>
      <c r="L38" s="36" t="s">
        <v>73</v>
      </c>
      <c r="M38" s="8">
        <f>J134</f>
        <v>1.4999999999999999E-2</v>
      </c>
      <c r="N38" s="49">
        <v>40</v>
      </c>
      <c r="O38" s="4">
        <f t="shared" si="3"/>
        <v>0.6</v>
      </c>
    </row>
    <row r="39" spans="1:18" ht="15.75" customHeight="1" x14ac:dyDescent="0.25">
      <c r="A39" s="203"/>
      <c r="B39" s="57">
        <f t="shared" si="11"/>
        <v>2</v>
      </c>
      <c r="C39" s="199"/>
      <c r="D39" s="37" t="s">
        <v>69</v>
      </c>
      <c r="E39" s="6">
        <v>1.2E-2</v>
      </c>
      <c r="F39" s="59">
        <f t="shared" si="12"/>
        <v>5</v>
      </c>
      <c r="G39" s="48">
        <v>75</v>
      </c>
      <c r="H39" s="102">
        <f t="shared" si="14"/>
        <v>0.9</v>
      </c>
      <c r="I39" s="7">
        <f t="shared" si="13"/>
        <v>4.5</v>
      </c>
      <c r="J39" s="6">
        <f t="shared" si="10"/>
        <v>0.06</v>
      </c>
      <c r="L39" s="36" t="s">
        <v>16</v>
      </c>
      <c r="M39" s="8">
        <f>J143</f>
        <v>1.2E-2</v>
      </c>
      <c r="N39" s="49">
        <v>47</v>
      </c>
      <c r="O39" s="4">
        <f>M39*N39</f>
        <v>0.56400000000000006</v>
      </c>
    </row>
    <row r="40" spans="1:18" ht="15.75" customHeight="1" x14ac:dyDescent="0.25">
      <c r="A40" s="203"/>
      <c r="B40" s="57">
        <f t="shared" si="11"/>
        <v>2</v>
      </c>
      <c r="C40" s="199"/>
      <c r="D40" s="37" t="s">
        <v>19</v>
      </c>
      <c r="E40" s="6">
        <v>5.0000000000000001E-3</v>
      </c>
      <c r="F40" s="59">
        <f t="shared" si="12"/>
        <v>5</v>
      </c>
      <c r="G40" s="48">
        <v>175</v>
      </c>
      <c r="H40" s="102">
        <f t="shared" si="14"/>
        <v>0.875</v>
      </c>
      <c r="I40" s="7">
        <f t="shared" si="13"/>
        <v>4.375</v>
      </c>
      <c r="J40" s="6">
        <f t="shared" si="10"/>
        <v>2.5000000000000001E-2</v>
      </c>
      <c r="L40" s="101" t="s">
        <v>41</v>
      </c>
      <c r="M40" s="54">
        <f>SUM(M6:M39)</f>
        <v>18.756030217948719</v>
      </c>
      <c r="N40" s="62"/>
      <c r="O40" s="30">
        <f>SUM(O6:O39)</f>
        <v>1830.0000000000002</v>
      </c>
    </row>
    <row r="41" spans="1:18" ht="15.75" customHeight="1" x14ac:dyDescent="0.25">
      <c r="A41" s="203"/>
      <c r="B41" s="57">
        <f t="shared" si="11"/>
        <v>2</v>
      </c>
      <c r="C41" s="199"/>
      <c r="D41" s="37" t="s">
        <v>7</v>
      </c>
      <c r="E41" s="6">
        <v>3.0000000000000001E-3</v>
      </c>
      <c r="F41" s="59">
        <f t="shared" si="12"/>
        <v>5</v>
      </c>
      <c r="G41" s="48">
        <v>115</v>
      </c>
      <c r="H41" s="102">
        <f t="shared" si="14"/>
        <v>0.34500000000000003</v>
      </c>
      <c r="I41" s="7">
        <f t="shared" si="13"/>
        <v>1.7249999999999999</v>
      </c>
      <c r="J41" s="6">
        <f t="shared" si="10"/>
        <v>1.4999999999999999E-2</v>
      </c>
      <c r="L41"/>
      <c r="M41"/>
      <c r="N41"/>
      <c r="O41"/>
    </row>
    <row r="42" spans="1:18" ht="15.75" customHeight="1" x14ac:dyDescent="0.25">
      <c r="A42" s="203"/>
      <c r="B42" s="57">
        <f t="shared" si="11"/>
        <v>2</v>
      </c>
      <c r="C42" s="204" t="s">
        <v>26</v>
      </c>
      <c r="D42" s="37" t="s">
        <v>21</v>
      </c>
      <c r="E42" s="6">
        <v>6.0999999999999999E-2</v>
      </c>
      <c r="F42" s="59">
        <f t="shared" si="12"/>
        <v>5</v>
      </c>
      <c r="G42" s="48">
        <v>100</v>
      </c>
      <c r="H42" s="102">
        <f t="shared" si="14"/>
        <v>6.1</v>
      </c>
      <c r="I42" s="7">
        <f t="shared" si="13"/>
        <v>30.5</v>
      </c>
      <c r="J42" s="6">
        <f t="shared" si="10"/>
        <v>0.30499999999999999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2</v>
      </c>
      <c r="C43" s="204"/>
      <c r="D43" s="37" t="s">
        <v>27</v>
      </c>
      <c r="E43" s="6">
        <v>6.0000000000000001E-3</v>
      </c>
      <c r="F43" s="59">
        <f t="shared" si="12"/>
        <v>5</v>
      </c>
      <c r="G43" s="48">
        <v>665</v>
      </c>
      <c r="H43" s="102">
        <f t="shared" si="14"/>
        <v>3.99</v>
      </c>
      <c r="I43" s="7">
        <f t="shared" si="13"/>
        <v>19.95</v>
      </c>
      <c r="J43" s="6">
        <f t="shared" si="10"/>
        <v>0.03</v>
      </c>
      <c r="L43" s="98" t="s">
        <v>95</v>
      </c>
      <c r="M43" s="61"/>
      <c r="N43" s="213" t="s">
        <v>118</v>
      </c>
      <c r="O43" s="213"/>
      <c r="P43" s="213"/>
    </row>
    <row r="44" spans="1:18" ht="15.75" customHeight="1" x14ac:dyDescent="0.25">
      <c r="A44" s="203"/>
      <c r="B44" s="57">
        <f t="shared" si="11"/>
        <v>2</v>
      </c>
      <c r="C44" s="183" t="s">
        <v>39</v>
      </c>
      <c r="D44" s="36" t="s">
        <v>76</v>
      </c>
      <c r="E44" s="44">
        <v>0.02</v>
      </c>
      <c r="F44" s="59">
        <f t="shared" si="12"/>
        <v>5</v>
      </c>
      <c r="G44" s="47">
        <v>140</v>
      </c>
      <c r="H44" s="5">
        <f>G44*E44</f>
        <v>2.8000000000000003</v>
      </c>
      <c r="I44" s="7">
        <f t="shared" si="13"/>
        <v>14</v>
      </c>
      <c r="J44" s="8">
        <f t="shared" si="10"/>
        <v>0.1</v>
      </c>
      <c r="L44" s="31"/>
      <c r="M44" s="33" t="s">
        <v>97</v>
      </c>
      <c r="N44" s="214" t="s">
        <v>98</v>
      </c>
      <c r="O44" s="214"/>
      <c r="P44" s="214"/>
    </row>
    <row r="45" spans="1:18" s="16" customFormat="1" ht="15.75" customHeight="1" x14ac:dyDescent="0.25">
      <c r="A45" s="203"/>
      <c r="B45" s="57">
        <f t="shared" si="11"/>
        <v>2</v>
      </c>
      <c r="C45" s="184"/>
      <c r="D45" s="36" t="s">
        <v>12</v>
      </c>
      <c r="E45" s="44">
        <v>0.02</v>
      </c>
      <c r="F45" s="59">
        <f t="shared" si="12"/>
        <v>5</v>
      </c>
      <c r="G45" s="47">
        <v>50</v>
      </c>
      <c r="H45" s="5">
        <f>G45*E45</f>
        <v>1</v>
      </c>
      <c r="I45" s="7">
        <f t="shared" si="13"/>
        <v>5</v>
      </c>
      <c r="J45" s="8">
        <f t="shared" si="10"/>
        <v>0.1</v>
      </c>
      <c r="K45"/>
      <c r="L45"/>
      <c r="M45" s="29"/>
      <c r="N45"/>
      <c r="O45"/>
      <c r="P45"/>
      <c r="Q45"/>
      <c r="R45"/>
    </row>
    <row r="46" spans="1:18" ht="15.75" customHeight="1" x14ac:dyDescent="0.25">
      <c r="A46" s="203"/>
      <c r="B46" s="57">
        <f t="shared" si="11"/>
        <v>2</v>
      </c>
      <c r="C46" s="184"/>
      <c r="D46" s="36" t="s">
        <v>13</v>
      </c>
      <c r="E46" s="19">
        <v>2.0000000000000001E-4</v>
      </c>
      <c r="F46" s="59">
        <f t="shared" si="12"/>
        <v>5</v>
      </c>
      <c r="G46" s="47">
        <v>297</v>
      </c>
      <c r="H46" s="5">
        <f>G46*E46</f>
        <v>5.9400000000000001E-2</v>
      </c>
      <c r="I46" s="7">
        <f t="shared" si="13"/>
        <v>0.29699999999999999</v>
      </c>
      <c r="J46" s="8">
        <f>F46*E46</f>
        <v>1E-3</v>
      </c>
      <c r="L46"/>
      <c r="M46" s="29"/>
      <c r="N46"/>
      <c r="O46"/>
      <c r="P46"/>
      <c r="Q46"/>
      <c r="R46"/>
    </row>
    <row r="47" spans="1:18" ht="15.75" customHeight="1" x14ac:dyDescent="0.25">
      <c r="A47" s="203"/>
      <c r="B47" s="57">
        <f t="shared" si="11"/>
        <v>2</v>
      </c>
      <c r="C47" s="185"/>
      <c r="D47" s="36" t="s">
        <v>79</v>
      </c>
      <c r="E47" s="44">
        <v>0.2</v>
      </c>
      <c r="F47" s="59">
        <f t="shared" si="12"/>
        <v>5</v>
      </c>
      <c r="G47" s="47"/>
      <c r="H47" s="5"/>
      <c r="I47" s="7"/>
      <c r="J47" s="8">
        <f t="shared" si="10"/>
        <v>1</v>
      </c>
      <c r="L47"/>
      <c r="M47" s="27"/>
      <c r="N47" s="29"/>
      <c r="O47"/>
      <c r="P47"/>
      <c r="Q47"/>
      <c r="R47"/>
    </row>
    <row r="48" spans="1:18" ht="15.75" customHeight="1" x14ac:dyDescent="0.25">
      <c r="A48" s="203"/>
      <c r="B48" s="57">
        <f t="shared" si="11"/>
        <v>2</v>
      </c>
      <c r="C48" s="99" t="s">
        <v>38</v>
      </c>
      <c r="D48" s="37" t="s">
        <v>38</v>
      </c>
      <c r="E48" s="6">
        <v>0.08</v>
      </c>
      <c r="F48" s="59">
        <f t="shared" si="12"/>
        <v>5</v>
      </c>
      <c r="G48" s="48">
        <v>40</v>
      </c>
      <c r="H48" s="102">
        <f>E48*G48</f>
        <v>3.2</v>
      </c>
      <c r="I48" s="7">
        <f>J48*G48</f>
        <v>16</v>
      </c>
      <c r="J48" s="6">
        <f t="shared" si="10"/>
        <v>0.4</v>
      </c>
      <c r="L48"/>
      <c r="M48"/>
      <c r="N48" s="27"/>
      <c r="O48"/>
      <c r="P48"/>
      <c r="Q48"/>
      <c r="R48"/>
    </row>
    <row r="49" spans="1:18" ht="15.75" customHeight="1" x14ac:dyDescent="0.25">
      <c r="A49" s="215"/>
      <c r="B49" s="57">
        <f t="shared" si="11"/>
        <v>2</v>
      </c>
      <c r="C49" s="103" t="s">
        <v>70</v>
      </c>
      <c r="D49" s="36" t="s">
        <v>70</v>
      </c>
      <c r="E49" s="8">
        <v>0.1</v>
      </c>
      <c r="F49" s="59">
        <f t="shared" si="12"/>
        <v>5</v>
      </c>
      <c r="G49" s="48">
        <v>98</v>
      </c>
      <c r="H49" s="102">
        <f>E49*G49</f>
        <v>9.8000000000000007</v>
      </c>
      <c r="I49" s="7">
        <f>J49*G49</f>
        <v>49</v>
      </c>
      <c r="J49" s="6">
        <f t="shared" si="10"/>
        <v>0.5</v>
      </c>
      <c r="L49"/>
      <c r="M49"/>
      <c r="N49"/>
      <c r="O49"/>
      <c r="P49"/>
      <c r="Q49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305</v>
      </c>
      <c r="J50" s="45">
        <f>SUM(J29:J49)</f>
        <v>4.85297</v>
      </c>
      <c r="P50"/>
      <c r="Q50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/>
      <c r="O51"/>
    </row>
    <row r="52" spans="1:18" customFormat="1" ht="15.75" customHeight="1" x14ac:dyDescent="0.25">
      <c r="E52" s="27"/>
    </row>
    <row r="53" spans="1:18" customFormat="1" ht="15.75" customHeight="1" x14ac:dyDescent="0.25">
      <c r="E53" s="27"/>
      <c r="L53" s="13"/>
      <c r="M53" s="13"/>
      <c r="N53" s="22"/>
      <c r="O53" s="13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4</v>
      </c>
      <c r="G55" s="47">
        <v>38</v>
      </c>
      <c r="H55" s="102">
        <f t="shared" ref="H55:H60" si="15">G55*E55</f>
        <v>0.98799999999999999</v>
      </c>
      <c r="I55" s="7">
        <f t="shared" ref="I55:I64" si="16">J55*G55</f>
        <v>3.952</v>
      </c>
      <c r="J55" s="8">
        <f t="shared" ref="J55:J72" si="17">F55*E55</f>
        <v>0.104</v>
      </c>
      <c r="L55" s="17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4</v>
      </c>
      <c r="G56" s="47">
        <v>115</v>
      </c>
      <c r="H56" s="102">
        <f t="shared" si="15"/>
        <v>0.69000000000000006</v>
      </c>
      <c r="I56" s="7">
        <f t="shared" si="16"/>
        <v>2.7600000000000002</v>
      </c>
      <c r="J56" s="8">
        <f t="shared" si="17"/>
        <v>2.4E-2</v>
      </c>
      <c r="L56" s="17"/>
    </row>
    <row r="57" spans="1:18" ht="15.75" customHeight="1" x14ac:dyDescent="0.25">
      <c r="A57" s="181"/>
      <c r="B57" s="60">
        <f t="shared" ref="B57:B72" si="18">B56</f>
        <v>2</v>
      </c>
      <c r="C57" s="193"/>
      <c r="D57" s="36" t="s">
        <v>8</v>
      </c>
      <c r="E57" s="44">
        <v>3.5000000000000003E-2</v>
      </c>
      <c r="F57" s="58">
        <f t="shared" ref="F57:F72" si="19">F56</f>
        <v>4</v>
      </c>
      <c r="G57" s="47">
        <v>50</v>
      </c>
      <c r="H57" s="102">
        <f t="shared" si="15"/>
        <v>1.7500000000000002</v>
      </c>
      <c r="I57" s="7">
        <f t="shared" si="16"/>
        <v>7.0000000000000009</v>
      </c>
      <c r="J57" s="8">
        <f t="shared" si="17"/>
        <v>0.14000000000000001</v>
      </c>
      <c r="L57" s="17"/>
    </row>
    <row r="58" spans="1:18" ht="15.75" customHeight="1" x14ac:dyDescent="0.25">
      <c r="A58" s="181"/>
      <c r="B58" s="60">
        <f t="shared" si="18"/>
        <v>2</v>
      </c>
      <c r="C58" s="193"/>
      <c r="D58" s="36" t="s">
        <v>10</v>
      </c>
      <c r="E58" s="44">
        <v>2.5000000000000001E-2</v>
      </c>
      <c r="F58" s="58">
        <f t="shared" si="19"/>
        <v>4</v>
      </c>
      <c r="G58" s="47">
        <v>50</v>
      </c>
      <c r="H58" s="102">
        <f t="shared" si="15"/>
        <v>1.25</v>
      </c>
      <c r="I58" s="7">
        <f t="shared" si="16"/>
        <v>5</v>
      </c>
      <c r="J58" s="8">
        <f t="shared" si="17"/>
        <v>0.1</v>
      </c>
      <c r="L58" s="17"/>
    </row>
    <row r="59" spans="1:18" ht="15.75" customHeight="1" x14ac:dyDescent="0.25">
      <c r="A59" s="181"/>
      <c r="B59" s="60">
        <f t="shared" si="18"/>
        <v>2</v>
      </c>
      <c r="C59" s="193"/>
      <c r="D59" s="36" t="s">
        <v>9</v>
      </c>
      <c r="E59" s="44">
        <v>1.9E-2</v>
      </c>
      <c r="F59" s="58">
        <f t="shared" si="19"/>
        <v>4</v>
      </c>
      <c r="G59" s="47">
        <v>40</v>
      </c>
      <c r="H59" s="102">
        <f t="shared" si="15"/>
        <v>0.76</v>
      </c>
      <c r="I59" s="7">
        <f t="shared" si="16"/>
        <v>3.04</v>
      </c>
      <c r="J59" s="8">
        <f t="shared" si="17"/>
        <v>7.5999999999999998E-2</v>
      </c>
      <c r="L59" s="17"/>
    </row>
    <row r="60" spans="1:18" ht="15.75" customHeight="1" x14ac:dyDescent="0.25">
      <c r="A60" s="181"/>
      <c r="B60" s="60">
        <f t="shared" si="18"/>
        <v>2</v>
      </c>
      <c r="C60" s="194"/>
      <c r="D60" s="36" t="s">
        <v>11</v>
      </c>
      <c r="E60" s="44">
        <v>1.7999999999999999E-2</v>
      </c>
      <c r="F60" s="58">
        <f t="shared" si="19"/>
        <v>4</v>
      </c>
      <c r="G60" s="47">
        <v>27</v>
      </c>
      <c r="H60" s="102">
        <f t="shared" si="15"/>
        <v>0.48599999999999999</v>
      </c>
      <c r="I60" s="7">
        <f t="shared" si="16"/>
        <v>1.944</v>
      </c>
      <c r="J60" s="8">
        <f t="shared" si="17"/>
        <v>7.1999999999999995E-2</v>
      </c>
    </row>
    <row r="61" spans="1:18" ht="15.75" customHeight="1" x14ac:dyDescent="0.25">
      <c r="A61" s="181"/>
      <c r="B61" s="60">
        <f t="shared" si="18"/>
        <v>2</v>
      </c>
      <c r="C61" s="192" t="s">
        <v>28</v>
      </c>
      <c r="D61" s="36" t="s">
        <v>81</v>
      </c>
      <c r="E61" s="6">
        <f>H61/G61</f>
        <v>7.2829000000000019E-2</v>
      </c>
      <c r="F61" s="58">
        <f t="shared" si="19"/>
        <v>4</v>
      </c>
      <c r="G61" s="49">
        <v>400</v>
      </c>
      <c r="H61" s="5">
        <f>61-H55-H56-H57-H58-H59-H60-H62-H63-H64-H65-H66-H67-H68-H69-H70-H71-H72</f>
        <v>29.131600000000009</v>
      </c>
      <c r="I61" s="7">
        <f t="shared" si="16"/>
        <v>116.52640000000002</v>
      </c>
      <c r="J61" s="8">
        <f t="shared" si="17"/>
        <v>0.29131600000000007</v>
      </c>
    </row>
    <row r="62" spans="1:18" ht="15.75" customHeight="1" x14ac:dyDescent="0.25">
      <c r="A62" s="181"/>
      <c r="B62" s="60">
        <f t="shared" si="18"/>
        <v>2</v>
      </c>
      <c r="C62" s="193"/>
      <c r="D62" s="36" t="s">
        <v>57</v>
      </c>
      <c r="E62" s="6">
        <v>0.03</v>
      </c>
      <c r="F62" s="58">
        <f t="shared" si="19"/>
        <v>4</v>
      </c>
      <c r="G62" s="49">
        <v>130</v>
      </c>
      <c r="H62" s="5">
        <f>G62*E62</f>
        <v>3.9</v>
      </c>
      <c r="I62" s="7">
        <f t="shared" si="16"/>
        <v>15.6</v>
      </c>
      <c r="J62" s="8">
        <f t="shared" si="17"/>
        <v>0.12</v>
      </c>
    </row>
    <row r="63" spans="1:18" ht="15.75" customHeight="1" x14ac:dyDescent="0.25">
      <c r="A63" s="181"/>
      <c r="B63" s="60">
        <f t="shared" si="18"/>
        <v>2</v>
      </c>
      <c r="C63" s="193"/>
      <c r="D63" s="36" t="s">
        <v>32</v>
      </c>
      <c r="E63" s="6">
        <v>1.2E-2</v>
      </c>
      <c r="F63" s="58">
        <f t="shared" si="19"/>
        <v>4</v>
      </c>
      <c r="G63" s="49">
        <v>165</v>
      </c>
      <c r="H63" s="5">
        <f>G63*E63</f>
        <v>1.98</v>
      </c>
      <c r="I63" s="7">
        <f t="shared" si="16"/>
        <v>7.92</v>
      </c>
      <c r="J63" s="8">
        <f t="shared" si="17"/>
        <v>4.8000000000000001E-2</v>
      </c>
    </row>
    <row r="64" spans="1:18" ht="15.75" customHeight="1" x14ac:dyDescent="0.25">
      <c r="A64" s="181"/>
      <c r="B64" s="60">
        <f t="shared" si="18"/>
        <v>2</v>
      </c>
      <c r="C64" s="193"/>
      <c r="D64" s="36" t="s">
        <v>24</v>
      </c>
      <c r="E64" s="6">
        <v>2E-3</v>
      </c>
      <c r="F64" s="58">
        <f t="shared" si="19"/>
        <v>4</v>
      </c>
      <c r="G64" s="47">
        <v>215</v>
      </c>
      <c r="H64" s="5">
        <f>G64*E64</f>
        <v>0.43</v>
      </c>
      <c r="I64" s="7">
        <f t="shared" si="16"/>
        <v>1.72</v>
      </c>
      <c r="J64" s="8">
        <f t="shared" si="17"/>
        <v>8.0000000000000002E-3</v>
      </c>
    </row>
    <row r="65" spans="1:15" ht="15.75" customHeight="1" x14ac:dyDescent="0.25">
      <c r="A65" s="181"/>
      <c r="B65" s="60">
        <f t="shared" si="18"/>
        <v>2</v>
      </c>
      <c r="C65" s="194"/>
      <c r="D65" s="36" t="s">
        <v>79</v>
      </c>
      <c r="E65" s="6">
        <v>0.2</v>
      </c>
      <c r="F65" s="58">
        <f t="shared" si="19"/>
        <v>4</v>
      </c>
      <c r="G65" s="47"/>
      <c r="H65" s="5"/>
      <c r="I65" s="7"/>
      <c r="J65" s="8">
        <f t="shared" si="17"/>
        <v>0.8</v>
      </c>
    </row>
    <row r="66" spans="1:15" ht="15.75" customHeight="1" x14ac:dyDescent="0.25">
      <c r="A66" s="181"/>
      <c r="B66" s="60">
        <f t="shared" si="18"/>
        <v>2</v>
      </c>
      <c r="C66" s="192" t="s">
        <v>82</v>
      </c>
      <c r="D66" s="36" t="s">
        <v>8</v>
      </c>
      <c r="E66" s="6">
        <v>0.2</v>
      </c>
      <c r="F66" s="58">
        <f t="shared" si="19"/>
        <v>4</v>
      </c>
      <c r="G66" s="47">
        <v>50</v>
      </c>
      <c r="H66" s="5">
        <f>G66*E66</f>
        <v>10</v>
      </c>
      <c r="I66" s="7">
        <f>J66*G66</f>
        <v>40</v>
      </c>
      <c r="J66" s="8">
        <f t="shared" si="17"/>
        <v>0.8</v>
      </c>
    </row>
    <row r="67" spans="1:15" ht="15.75" customHeight="1" x14ac:dyDescent="0.25">
      <c r="A67" s="181"/>
      <c r="B67" s="60">
        <f t="shared" si="18"/>
        <v>2</v>
      </c>
      <c r="C67" s="194"/>
      <c r="D67" s="36" t="s">
        <v>27</v>
      </c>
      <c r="E67" s="6">
        <v>5.0000000000000001E-3</v>
      </c>
      <c r="F67" s="58">
        <f t="shared" si="19"/>
        <v>4</v>
      </c>
      <c r="G67" s="47">
        <v>665</v>
      </c>
      <c r="H67" s="5">
        <f>G67*E67</f>
        <v>3.3250000000000002</v>
      </c>
      <c r="I67" s="7">
        <f>J67*G67</f>
        <v>13.3</v>
      </c>
      <c r="J67" s="8">
        <f t="shared" si="17"/>
        <v>0.02</v>
      </c>
    </row>
    <row r="68" spans="1:15" ht="15.75" customHeight="1" x14ac:dyDescent="0.25">
      <c r="A68" s="181"/>
      <c r="B68" s="60">
        <f t="shared" si="18"/>
        <v>2</v>
      </c>
      <c r="C68" s="183" t="s">
        <v>99</v>
      </c>
      <c r="D68" s="36" t="s">
        <v>14</v>
      </c>
      <c r="E68" s="6">
        <v>4.5999999999999999E-2</v>
      </c>
      <c r="F68" s="58">
        <f t="shared" si="19"/>
        <v>4</v>
      </c>
      <c r="G68" s="49">
        <v>75</v>
      </c>
      <c r="H68" s="5">
        <f>G68*E68</f>
        <v>3.4499999999999997</v>
      </c>
      <c r="I68" s="7">
        <f>J68*G68</f>
        <v>13.799999999999999</v>
      </c>
      <c r="J68" s="8">
        <f t="shared" si="17"/>
        <v>0.184</v>
      </c>
    </row>
    <row r="69" spans="1:15" ht="15.75" customHeight="1" x14ac:dyDescent="0.25">
      <c r="A69" s="181"/>
      <c r="B69" s="60">
        <f t="shared" si="18"/>
        <v>2</v>
      </c>
      <c r="C69" s="184"/>
      <c r="D69" s="36" t="s">
        <v>12</v>
      </c>
      <c r="E69" s="6">
        <v>2.4E-2</v>
      </c>
      <c r="F69" s="58">
        <f t="shared" si="19"/>
        <v>4</v>
      </c>
      <c r="G69" s="47">
        <v>50</v>
      </c>
      <c r="H69" s="5">
        <f>G69*E69</f>
        <v>1.2</v>
      </c>
      <c r="I69" s="7">
        <f>J69*G69</f>
        <v>4.8</v>
      </c>
      <c r="J69" s="8">
        <f t="shared" si="17"/>
        <v>9.6000000000000002E-2</v>
      </c>
      <c r="L69"/>
      <c r="M69"/>
      <c r="N69"/>
      <c r="O69"/>
    </row>
    <row r="70" spans="1:15" ht="15.75" customHeight="1" x14ac:dyDescent="0.25">
      <c r="A70" s="181"/>
      <c r="B70" s="60">
        <f t="shared" si="18"/>
        <v>2</v>
      </c>
      <c r="C70" s="184"/>
      <c r="D70" s="36" t="s">
        <v>13</v>
      </c>
      <c r="E70" s="40">
        <v>2.0000000000000001E-4</v>
      </c>
      <c r="F70" s="58">
        <f t="shared" si="19"/>
        <v>4</v>
      </c>
      <c r="G70" s="47">
        <v>297</v>
      </c>
      <c r="H70" s="5">
        <f>G70*E70</f>
        <v>5.9400000000000001E-2</v>
      </c>
      <c r="I70" s="7">
        <f>J70*G70</f>
        <v>0.23760000000000001</v>
      </c>
      <c r="J70" s="8">
        <f t="shared" si="17"/>
        <v>8.0000000000000004E-4</v>
      </c>
      <c r="L70"/>
      <c r="M70"/>
      <c r="N70"/>
      <c r="O70"/>
    </row>
    <row r="71" spans="1:15" ht="15.75" customHeight="1" x14ac:dyDescent="0.25">
      <c r="A71" s="181"/>
      <c r="B71" s="60">
        <f t="shared" si="18"/>
        <v>2</v>
      </c>
      <c r="C71" s="185"/>
      <c r="D71" s="36" t="s">
        <v>79</v>
      </c>
      <c r="E71" s="6">
        <v>0.17199999999999999</v>
      </c>
      <c r="F71" s="58">
        <f t="shared" si="19"/>
        <v>4</v>
      </c>
      <c r="G71" s="47"/>
      <c r="H71" s="5"/>
      <c r="I71" s="7"/>
      <c r="J71" s="8">
        <f t="shared" si="17"/>
        <v>0.68799999999999994</v>
      </c>
      <c r="L71"/>
      <c r="M71"/>
      <c r="N71"/>
      <c r="O71"/>
    </row>
    <row r="72" spans="1:15" ht="15.75" customHeight="1" x14ac:dyDescent="0.25">
      <c r="A72" s="191"/>
      <c r="B72" s="60">
        <f t="shared" si="18"/>
        <v>2</v>
      </c>
      <c r="C72" s="3" t="s">
        <v>38</v>
      </c>
      <c r="D72" s="41" t="s">
        <v>38</v>
      </c>
      <c r="E72" s="6">
        <v>0.04</v>
      </c>
      <c r="F72" s="58">
        <f t="shared" si="19"/>
        <v>4</v>
      </c>
      <c r="G72" s="47">
        <v>40</v>
      </c>
      <c r="H72" s="5">
        <f>G72*E72</f>
        <v>1.6</v>
      </c>
      <c r="I72" s="7">
        <f>J72*G72</f>
        <v>6.4</v>
      </c>
      <c r="J72" s="8">
        <f t="shared" si="17"/>
        <v>0.16</v>
      </c>
      <c r="L72"/>
      <c r="M72"/>
      <c r="N72"/>
      <c r="O72"/>
    </row>
    <row r="73" spans="1:15" ht="15.75" customHeight="1" x14ac:dyDescent="0.25">
      <c r="A73" s="174" t="s">
        <v>41</v>
      </c>
      <c r="B73" s="174"/>
      <c r="C73" s="174"/>
      <c r="D73" s="174"/>
      <c r="E73" s="45"/>
      <c r="F73" s="97"/>
      <c r="G73" s="97"/>
      <c r="H73" s="2">
        <f>SUM(H55:H72)</f>
        <v>61.000000000000014</v>
      </c>
      <c r="I73" s="2">
        <f>SUM(I55:I72)</f>
        <v>244.00000000000003</v>
      </c>
      <c r="J73" s="45">
        <f>SUM(J55:J72)</f>
        <v>3.7321160000000004</v>
      </c>
      <c r="L73"/>
      <c r="M73"/>
      <c r="N73"/>
      <c r="O73"/>
    </row>
    <row r="74" spans="1:15" ht="15.75" customHeight="1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v>2</v>
      </c>
      <c r="G74" s="49">
        <v>40</v>
      </c>
      <c r="H74" s="102">
        <f t="shared" ref="H74:H82" si="20">E74*G74</f>
        <v>3.76</v>
      </c>
      <c r="I74" s="7">
        <f t="shared" ref="I74:I82" si="21">J74*G74</f>
        <v>7.52</v>
      </c>
      <c r="J74" s="6">
        <f>F74*E74</f>
        <v>0.188</v>
      </c>
      <c r="L74"/>
      <c r="M74"/>
      <c r="N74"/>
      <c r="O74"/>
    </row>
    <row r="75" spans="1:15" ht="15.75" customHeight="1" x14ac:dyDescent="0.25">
      <c r="A75" s="209"/>
      <c r="B75" s="57">
        <f>B74</f>
        <v>3</v>
      </c>
      <c r="C75" s="195"/>
      <c r="D75" s="37" t="s">
        <v>29</v>
      </c>
      <c r="E75" s="6">
        <v>2.9000000000000001E-2</v>
      </c>
      <c r="F75" s="59">
        <f>F74</f>
        <v>2</v>
      </c>
      <c r="G75" s="49">
        <v>75</v>
      </c>
      <c r="H75" s="102">
        <f t="shared" si="20"/>
        <v>2.1750000000000003</v>
      </c>
      <c r="I75" s="7">
        <f t="shared" si="21"/>
        <v>4.3500000000000005</v>
      </c>
      <c r="J75" s="6">
        <f t="shared" ref="J75:J90" si="22">F75*E75</f>
        <v>5.8000000000000003E-2</v>
      </c>
      <c r="L75"/>
      <c r="M75"/>
      <c r="N75"/>
      <c r="O75"/>
    </row>
    <row r="76" spans="1:15" ht="15.75" customHeight="1" x14ac:dyDescent="0.25">
      <c r="A76" s="209"/>
      <c r="B76" s="57">
        <f t="shared" ref="B76:B90" si="23">B75</f>
        <v>3</v>
      </c>
      <c r="C76" s="195"/>
      <c r="D76" s="37" t="s">
        <v>15</v>
      </c>
      <c r="E76" s="6">
        <v>0.01</v>
      </c>
      <c r="F76" s="59">
        <f t="shared" ref="F76:F90" si="24">F75</f>
        <v>2</v>
      </c>
      <c r="G76" s="49">
        <v>140</v>
      </c>
      <c r="H76" s="102">
        <f t="shared" si="20"/>
        <v>1.4000000000000001</v>
      </c>
      <c r="I76" s="7">
        <f t="shared" si="21"/>
        <v>2.8000000000000003</v>
      </c>
      <c r="J76" s="6">
        <f t="shared" si="22"/>
        <v>0.02</v>
      </c>
      <c r="L76" s="17"/>
    </row>
    <row r="77" spans="1:15" ht="15.75" customHeight="1" x14ac:dyDescent="0.25">
      <c r="A77" s="209"/>
      <c r="B77" s="57">
        <f t="shared" si="23"/>
        <v>3</v>
      </c>
      <c r="C77" s="195"/>
      <c r="D77" s="37" t="s">
        <v>12</v>
      </c>
      <c r="E77" s="6">
        <v>1E-3</v>
      </c>
      <c r="F77" s="59">
        <f t="shared" si="24"/>
        <v>2</v>
      </c>
      <c r="G77" s="48">
        <v>50</v>
      </c>
      <c r="H77" s="102">
        <f t="shared" si="20"/>
        <v>0.05</v>
      </c>
      <c r="I77" s="7">
        <f t="shared" si="21"/>
        <v>0.1</v>
      </c>
      <c r="J77" s="6">
        <f t="shared" si="22"/>
        <v>2E-3</v>
      </c>
      <c r="L77" s="17"/>
    </row>
    <row r="78" spans="1:15" ht="15.75" customHeight="1" x14ac:dyDescent="0.25">
      <c r="A78" s="209"/>
      <c r="B78" s="57">
        <f t="shared" si="23"/>
        <v>3</v>
      </c>
      <c r="C78" s="210" t="s">
        <v>58</v>
      </c>
      <c r="D78" s="37" t="s">
        <v>8</v>
      </c>
      <c r="E78" s="6">
        <v>0.1</v>
      </c>
      <c r="F78" s="59">
        <f t="shared" si="24"/>
        <v>2</v>
      </c>
      <c r="G78" s="47">
        <v>50</v>
      </c>
      <c r="H78" s="102">
        <f t="shared" si="20"/>
        <v>5</v>
      </c>
      <c r="I78" s="7">
        <f t="shared" si="21"/>
        <v>10</v>
      </c>
      <c r="J78" s="6">
        <f t="shared" si="22"/>
        <v>0.2</v>
      </c>
      <c r="L78" s="17"/>
    </row>
    <row r="79" spans="1:15" ht="15.75" customHeight="1" x14ac:dyDescent="0.25">
      <c r="A79" s="209"/>
      <c r="B79" s="57">
        <f t="shared" si="23"/>
        <v>3</v>
      </c>
      <c r="C79" s="211"/>
      <c r="D79" s="37" t="s">
        <v>56</v>
      </c>
      <c r="E79" s="6">
        <v>0.01</v>
      </c>
      <c r="F79" s="59">
        <f t="shared" si="24"/>
        <v>2</v>
      </c>
      <c r="G79" s="48">
        <v>55</v>
      </c>
      <c r="H79" s="102">
        <f t="shared" si="20"/>
        <v>0.55000000000000004</v>
      </c>
      <c r="I79" s="7">
        <f t="shared" si="21"/>
        <v>1.1000000000000001</v>
      </c>
      <c r="J79" s="6">
        <f t="shared" si="22"/>
        <v>0.02</v>
      </c>
      <c r="L79" s="17"/>
    </row>
    <row r="80" spans="1:15" ht="15.75" customHeight="1" x14ac:dyDescent="0.25">
      <c r="A80" s="209"/>
      <c r="B80" s="57">
        <f t="shared" si="23"/>
        <v>3</v>
      </c>
      <c r="C80" s="211"/>
      <c r="D80" s="37" t="s">
        <v>9</v>
      </c>
      <c r="E80" s="6">
        <v>1.2999999999999999E-2</v>
      </c>
      <c r="F80" s="59">
        <f t="shared" si="24"/>
        <v>2</v>
      </c>
      <c r="G80" s="48">
        <v>40</v>
      </c>
      <c r="H80" s="102">
        <f t="shared" si="20"/>
        <v>0.52</v>
      </c>
      <c r="I80" s="7">
        <f t="shared" si="21"/>
        <v>1.04</v>
      </c>
      <c r="J80" s="6">
        <f t="shared" si="22"/>
        <v>2.5999999999999999E-2</v>
      </c>
      <c r="L80" s="17"/>
    </row>
    <row r="81" spans="1:51" ht="15.75" customHeight="1" x14ac:dyDescent="0.25">
      <c r="A81" s="209"/>
      <c r="B81" s="57">
        <f t="shared" si="23"/>
        <v>3</v>
      </c>
      <c r="C81" s="211"/>
      <c r="D81" s="37" t="s">
        <v>11</v>
      </c>
      <c r="E81" s="6">
        <v>1.2E-2</v>
      </c>
      <c r="F81" s="59">
        <f t="shared" si="24"/>
        <v>2</v>
      </c>
      <c r="G81" s="48">
        <v>27</v>
      </c>
      <c r="H81" s="102">
        <f t="shared" si="20"/>
        <v>0.32400000000000001</v>
      </c>
      <c r="I81" s="7">
        <f t="shared" si="21"/>
        <v>0.64800000000000002</v>
      </c>
      <c r="J81" s="6">
        <f t="shared" si="22"/>
        <v>2.4E-2</v>
      </c>
      <c r="L81" s="17"/>
    </row>
    <row r="82" spans="1:51" ht="15.75" customHeight="1" x14ac:dyDescent="0.25">
      <c r="A82" s="209"/>
      <c r="B82" s="57">
        <f t="shared" si="23"/>
        <v>3</v>
      </c>
      <c r="C82" s="211"/>
      <c r="D82" s="37" t="s">
        <v>7</v>
      </c>
      <c r="E82" s="6">
        <v>3.0000000000000001E-3</v>
      </c>
      <c r="F82" s="59">
        <f t="shared" si="24"/>
        <v>2</v>
      </c>
      <c r="G82" s="48">
        <v>115</v>
      </c>
      <c r="H82" s="102">
        <f t="shared" si="20"/>
        <v>0.34500000000000003</v>
      </c>
      <c r="I82" s="7">
        <f t="shared" si="21"/>
        <v>0.69000000000000006</v>
      </c>
      <c r="J82" s="6">
        <f t="shared" si="22"/>
        <v>6.0000000000000001E-3</v>
      </c>
      <c r="L82" s="17"/>
    </row>
    <row r="83" spans="1:51" ht="15.75" customHeight="1" x14ac:dyDescent="0.25">
      <c r="A83" s="209"/>
      <c r="B83" s="57">
        <f t="shared" si="23"/>
        <v>3</v>
      </c>
      <c r="C83" s="212"/>
      <c r="D83" s="37" t="s">
        <v>79</v>
      </c>
      <c r="E83" s="6">
        <v>0.188</v>
      </c>
      <c r="F83" s="59">
        <f t="shared" si="24"/>
        <v>2</v>
      </c>
      <c r="G83" s="48"/>
      <c r="H83" s="102"/>
      <c r="I83" s="7"/>
      <c r="J83" s="6">
        <f t="shared" si="22"/>
        <v>0.376</v>
      </c>
      <c r="L83" s="17"/>
    </row>
    <row r="84" spans="1:51" ht="15.75" customHeight="1" x14ac:dyDescent="0.25">
      <c r="A84" s="209"/>
      <c r="B84" s="57">
        <f t="shared" si="23"/>
        <v>3</v>
      </c>
      <c r="C84" s="186" t="s">
        <v>83</v>
      </c>
      <c r="D84" s="36" t="s">
        <v>61</v>
      </c>
      <c r="E84" s="6">
        <f>H84/G84</f>
        <v>7.8620512820512897E-2</v>
      </c>
      <c r="F84" s="59">
        <f t="shared" si="24"/>
        <v>2</v>
      </c>
      <c r="G84" s="47">
        <v>195</v>
      </c>
      <c r="H84" s="102">
        <f>61-H74-H75-H76-H77-H78-H79-H80-H81-H82-H85-H86-H87-H88-H89-H90</f>
        <v>15.331000000000014</v>
      </c>
      <c r="I84" s="7">
        <f t="shared" ref="I84:I90" si="25">J84*G84</f>
        <v>30.662000000000031</v>
      </c>
      <c r="J84" s="6">
        <f t="shared" si="22"/>
        <v>0.15724102564102579</v>
      </c>
      <c r="L84" s="17"/>
    </row>
    <row r="85" spans="1:51" ht="15.75" customHeight="1" x14ac:dyDescent="0.25">
      <c r="A85" s="209"/>
      <c r="B85" s="57">
        <f t="shared" si="23"/>
        <v>3</v>
      </c>
      <c r="C85" s="188"/>
      <c r="D85" s="36" t="s">
        <v>11</v>
      </c>
      <c r="E85" s="6">
        <v>2.5000000000000001E-2</v>
      </c>
      <c r="F85" s="59">
        <f t="shared" si="24"/>
        <v>2</v>
      </c>
      <c r="G85" s="47">
        <v>27</v>
      </c>
      <c r="H85" s="102">
        <f t="shared" ref="H85:H90" si="26">E85*G85</f>
        <v>0.67500000000000004</v>
      </c>
      <c r="I85" s="7">
        <f t="shared" si="25"/>
        <v>1.35</v>
      </c>
      <c r="J85" s="6">
        <f>F85*E85</f>
        <v>0.05</v>
      </c>
      <c r="L85" s="17"/>
    </row>
    <row r="86" spans="1:51" ht="15.75" customHeight="1" x14ac:dyDescent="0.25">
      <c r="A86" s="209"/>
      <c r="B86" s="57">
        <f t="shared" si="23"/>
        <v>3</v>
      </c>
      <c r="C86" s="204" t="s">
        <v>91</v>
      </c>
      <c r="D86" s="36" t="s">
        <v>87</v>
      </c>
      <c r="E86" s="44">
        <v>0.06</v>
      </c>
      <c r="F86" s="59">
        <f t="shared" si="24"/>
        <v>2</v>
      </c>
      <c r="G86" s="47">
        <v>58</v>
      </c>
      <c r="H86" s="102">
        <f t="shared" si="26"/>
        <v>3.48</v>
      </c>
      <c r="I86" s="102">
        <f t="shared" si="25"/>
        <v>6.96</v>
      </c>
      <c r="J86" s="102">
        <f>F86*E86</f>
        <v>0.12</v>
      </c>
      <c r="L86" s="17"/>
    </row>
    <row r="87" spans="1:51" ht="15.75" customHeight="1" x14ac:dyDescent="0.25">
      <c r="A87" s="209"/>
      <c r="B87" s="57">
        <f t="shared" si="23"/>
        <v>3</v>
      </c>
      <c r="C87" s="204"/>
      <c r="D87" s="37" t="s">
        <v>27</v>
      </c>
      <c r="E87" s="6">
        <v>6.0000000000000001E-3</v>
      </c>
      <c r="F87" s="59">
        <f t="shared" si="24"/>
        <v>2</v>
      </c>
      <c r="G87" s="48">
        <v>665</v>
      </c>
      <c r="H87" s="102">
        <f t="shared" si="26"/>
        <v>3.99</v>
      </c>
      <c r="I87" s="7">
        <f t="shared" si="25"/>
        <v>7.98</v>
      </c>
      <c r="J87" s="6">
        <f t="shared" si="22"/>
        <v>1.2E-2</v>
      </c>
      <c r="L87" s="17"/>
    </row>
    <row r="88" spans="1:51" ht="15.75" customHeight="1" x14ac:dyDescent="0.25">
      <c r="A88" s="209"/>
      <c r="B88" s="57">
        <f t="shared" si="23"/>
        <v>3</v>
      </c>
      <c r="C88" s="100" t="s">
        <v>65</v>
      </c>
      <c r="D88" s="38" t="s">
        <v>65</v>
      </c>
      <c r="E88" s="44">
        <v>0.2</v>
      </c>
      <c r="F88" s="59">
        <f t="shared" si="24"/>
        <v>2</v>
      </c>
      <c r="G88" s="47">
        <v>60</v>
      </c>
      <c r="H88" s="102">
        <f t="shared" si="26"/>
        <v>12</v>
      </c>
      <c r="I88" s="7">
        <f t="shared" si="25"/>
        <v>24</v>
      </c>
      <c r="J88" s="8">
        <f t="shared" si="22"/>
        <v>0.4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3</v>
      </c>
      <c r="C89" s="99" t="s">
        <v>38</v>
      </c>
      <c r="D89" s="37" t="s">
        <v>38</v>
      </c>
      <c r="E89" s="6">
        <v>0.04</v>
      </c>
      <c r="F89" s="59">
        <f t="shared" si="24"/>
        <v>2</v>
      </c>
      <c r="G89" s="48">
        <v>40</v>
      </c>
      <c r="H89" s="102">
        <f t="shared" si="26"/>
        <v>1.6</v>
      </c>
      <c r="I89" s="7">
        <f t="shared" si="25"/>
        <v>3.2</v>
      </c>
      <c r="J89" s="6">
        <f t="shared" si="22"/>
        <v>0.08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3</v>
      </c>
      <c r="C90" s="103" t="s">
        <v>70</v>
      </c>
      <c r="D90" s="36" t="s">
        <v>70</v>
      </c>
      <c r="E90" s="8">
        <v>0.1</v>
      </c>
      <c r="F90" s="59">
        <f t="shared" si="24"/>
        <v>2</v>
      </c>
      <c r="G90" s="48">
        <v>98</v>
      </c>
      <c r="H90" s="102">
        <f t="shared" si="26"/>
        <v>9.8000000000000007</v>
      </c>
      <c r="I90" s="7">
        <f t="shared" si="25"/>
        <v>19.600000000000001</v>
      </c>
      <c r="J90" s="6">
        <f t="shared" si="22"/>
        <v>0.2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97"/>
      <c r="G91" s="97"/>
      <c r="H91" s="2">
        <f>SUM(H74:H90)</f>
        <v>61.000000000000014</v>
      </c>
      <c r="I91" s="2">
        <f>SUM(I74:I90)</f>
        <v>122.00000000000006</v>
      </c>
      <c r="J91" s="45">
        <f>SUM(J74:J90)</f>
        <v>1.939241025641026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2</v>
      </c>
      <c r="G107" s="47">
        <v>150</v>
      </c>
      <c r="H107" s="5">
        <f>G107*E107</f>
        <v>12.750000000000002</v>
      </c>
      <c r="I107" s="7">
        <f t="shared" ref="I107:I116" si="27">J107*G107</f>
        <v>25.500000000000004</v>
      </c>
      <c r="J107" s="8">
        <f>F107*E107</f>
        <v>0.17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2</v>
      </c>
      <c r="G108" s="47">
        <v>27</v>
      </c>
      <c r="H108" s="5">
        <f>G108*E108</f>
        <v>0.78300000000000003</v>
      </c>
      <c r="I108" s="7">
        <f t="shared" si="27"/>
        <v>1.5660000000000001</v>
      </c>
      <c r="J108" s="8">
        <f t="shared" ref="J108:J127" si="28">F108*E108</f>
        <v>5.8000000000000003E-2</v>
      </c>
    </row>
    <row r="109" spans="1:51" ht="15.75" customHeight="1" x14ac:dyDescent="0.25">
      <c r="A109" s="201"/>
      <c r="B109" s="60">
        <f t="shared" ref="B109:B127" si="29">B108</f>
        <v>2</v>
      </c>
      <c r="C109" s="182"/>
      <c r="D109" s="37" t="s">
        <v>7</v>
      </c>
      <c r="E109" s="6">
        <v>6.0000000000000001E-3</v>
      </c>
      <c r="F109" s="58">
        <f t="shared" ref="F109:F127" si="30">F108</f>
        <v>2</v>
      </c>
      <c r="G109" s="47">
        <v>115</v>
      </c>
      <c r="H109" s="5">
        <f>G109*E109</f>
        <v>0.69000000000000006</v>
      </c>
      <c r="I109" s="7">
        <f t="shared" si="27"/>
        <v>1.3800000000000001</v>
      </c>
      <c r="J109" s="8">
        <f t="shared" si="28"/>
        <v>1.2E-2</v>
      </c>
    </row>
    <row r="110" spans="1:51" ht="15.75" customHeight="1" x14ac:dyDescent="0.25">
      <c r="A110" s="201"/>
      <c r="B110" s="60">
        <f t="shared" si="29"/>
        <v>2</v>
      </c>
      <c r="C110" s="183" t="s">
        <v>31</v>
      </c>
      <c r="D110" s="36" t="s">
        <v>81</v>
      </c>
      <c r="E110" s="6">
        <f>H110/G110</f>
        <v>-3.0251000000000007E-2</v>
      </c>
      <c r="F110" s="58">
        <f t="shared" si="30"/>
        <v>2</v>
      </c>
      <c r="G110" s="47">
        <v>400</v>
      </c>
      <c r="H110" s="5">
        <f>61-H107-H108-H109-H111-H112-H113-H114-H115-H116-H117-H118-H119-H120-H121-H122-H123-H124-H125-H126-H127</f>
        <v>-12.100400000000002</v>
      </c>
      <c r="I110" s="7">
        <f t="shared" si="27"/>
        <v>-24.200800000000005</v>
      </c>
      <c r="J110" s="8">
        <f t="shared" si="28"/>
        <v>-6.0502000000000014E-2</v>
      </c>
    </row>
    <row r="111" spans="1:51" ht="15.75" customHeight="1" x14ac:dyDescent="0.25">
      <c r="A111" s="201"/>
      <c r="B111" s="60">
        <f t="shared" si="29"/>
        <v>2</v>
      </c>
      <c r="C111" s="184"/>
      <c r="D111" s="36" t="s">
        <v>8</v>
      </c>
      <c r="E111" s="6">
        <v>0.107</v>
      </c>
      <c r="F111" s="58">
        <f t="shared" si="30"/>
        <v>2</v>
      </c>
      <c r="G111" s="47">
        <v>50</v>
      </c>
      <c r="H111" s="5">
        <f t="shared" ref="H111:H116" si="31">G111*E111</f>
        <v>5.35</v>
      </c>
      <c r="I111" s="7">
        <f t="shared" si="27"/>
        <v>10.7</v>
      </c>
      <c r="J111" s="8">
        <f t="shared" si="28"/>
        <v>0.214</v>
      </c>
    </row>
    <row r="112" spans="1:51" ht="15.75" customHeight="1" x14ac:dyDescent="0.25">
      <c r="A112" s="201"/>
      <c r="B112" s="60">
        <f t="shared" si="29"/>
        <v>2</v>
      </c>
      <c r="C112" s="184"/>
      <c r="D112" s="36" t="s">
        <v>87</v>
      </c>
      <c r="E112" s="6">
        <v>6.0000000000000001E-3</v>
      </c>
      <c r="F112" s="58">
        <f t="shared" si="30"/>
        <v>2</v>
      </c>
      <c r="G112" s="47">
        <v>58</v>
      </c>
      <c r="H112" s="5">
        <f t="shared" si="31"/>
        <v>0.34800000000000003</v>
      </c>
      <c r="I112" s="7">
        <f t="shared" si="27"/>
        <v>0.69600000000000006</v>
      </c>
      <c r="J112" s="8">
        <f t="shared" si="28"/>
        <v>1.2E-2</v>
      </c>
    </row>
    <row r="113" spans="1:10" ht="15.75" customHeight="1" x14ac:dyDescent="0.25">
      <c r="A113" s="201"/>
      <c r="B113" s="60">
        <f t="shared" si="29"/>
        <v>2</v>
      </c>
      <c r="C113" s="184"/>
      <c r="D113" s="36" t="s">
        <v>9</v>
      </c>
      <c r="E113" s="6">
        <v>1.3000000000000001E-2</v>
      </c>
      <c r="F113" s="58">
        <f t="shared" si="30"/>
        <v>2</v>
      </c>
      <c r="G113" s="47">
        <v>40</v>
      </c>
      <c r="H113" s="5">
        <f t="shared" si="31"/>
        <v>0.52</v>
      </c>
      <c r="I113" s="7">
        <f t="shared" si="27"/>
        <v>1.04</v>
      </c>
      <c r="J113" s="8">
        <f t="shared" si="28"/>
        <v>2.6000000000000002E-2</v>
      </c>
    </row>
    <row r="114" spans="1:10" ht="15.75" customHeight="1" x14ac:dyDescent="0.25">
      <c r="A114" s="201"/>
      <c r="B114" s="60">
        <f t="shared" si="29"/>
        <v>2</v>
      </c>
      <c r="C114" s="184"/>
      <c r="D114" s="37" t="s">
        <v>11</v>
      </c>
      <c r="E114" s="6">
        <v>1.2E-2</v>
      </c>
      <c r="F114" s="58">
        <f t="shared" si="30"/>
        <v>2</v>
      </c>
      <c r="G114" s="47">
        <v>27</v>
      </c>
      <c r="H114" s="5">
        <f t="shared" si="31"/>
        <v>0.32400000000000001</v>
      </c>
      <c r="I114" s="7">
        <f t="shared" si="27"/>
        <v>0.64800000000000002</v>
      </c>
      <c r="J114" s="8">
        <f t="shared" si="28"/>
        <v>2.4E-2</v>
      </c>
    </row>
    <row r="115" spans="1:10" ht="15.75" customHeight="1" x14ac:dyDescent="0.25">
      <c r="A115" s="201"/>
      <c r="B115" s="60">
        <f t="shared" si="29"/>
        <v>2</v>
      </c>
      <c r="C115" s="184"/>
      <c r="D115" s="37" t="s">
        <v>7</v>
      </c>
      <c r="E115" s="6">
        <v>3.0000000000000001E-3</v>
      </c>
      <c r="F115" s="58">
        <f t="shared" si="30"/>
        <v>2</v>
      </c>
      <c r="G115" s="47">
        <v>115</v>
      </c>
      <c r="H115" s="5">
        <f t="shared" si="31"/>
        <v>0.34500000000000003</v>
      </c>
      <c r="I115" s="7">
        <f t="shared" si="27"/>
        <v>0.69000000000000006</v>
      </c>
      <c r="J115" s="8">
        <f t="shared" si="28"/>
        <v>6.0000000000000001E-3</v>
      </c>
    </row>
    <row r="116" spans="1:10" ht="15.75" customHeight="1" x14ac:dyDescent="0.25">
      <c r="A116" s="201"/>
      <c r="B116" s="60">
        <f t="shared" si="29"/>
        <v>2</v>
      </c>
      <c r="C116" s="184"/>
      <c r="D116" s="37" t="s">
        <v>32</v>
      </c>
      <c r="E116" s="6">
        <v>6.0000000000000001E-3</v>
      </c>
      <c r="F116" s="58">
        <f t="shared" si="30"/>
        <v>2</v>
      </c>
      <c r="G116" s="47">
        <v>165</v>
      </c>
      <c r="H116" s="5">
        <f t="shared" si="31"/>
        <v>0.99</v>
      </c>
      <c r="I116" s="7">
        <f t="shared" si="27"/>
        <v>1.98</v>
      </c>
      <c r="J116" s="8">
        <f t="shared" si="28"/>
        <v>1.2E-2</v>
      </c>
    </row>
    <row r="117" spans="1:10" ht="15.75" customHeight="1" x14ac:dyDescent="0.25">
      <c r="A117" s="201"/>
      <c r="B117" s="60">
        <f t="shared" si="29"/>
        <v>2</v>
      </c>
      <c r="C117" s="185"/>
      <c r="D117" s="37" t="s">
        <v>79</v>
      </c>
      <c r="E117" s="6">
        <v>0.188</v>
      </c>
      <c r="F117" s="58">
        <f t="shared" si="30"/>
        <v>2</v>
      </c>
      <c r="G117" s="47"/>
      <c r="H117" s="5"/>
      <c r="I117" s="7"/>
      <c r="J117" s="8">
        <f t="shared" si="28"/>
        <v>0.376</v>
      </c>
    </row>
    <row r="118" spans="1:10" ht="15.75" customHeight="1" x14ac:dyDescent="0.25">
      <c r="A118" s="201"/>
      <c r="B118" s="60">
        <f t="shared" si="29"/>
        <v>2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2</v>
      </c>
      <c r="G118" s="47">
        <v>400</v>
      </c>
      <c r="H118" s="5">
        <f t="shared" ref="H118:H125" si="32">G118*E118</f>
        <v>35.6</v>
      </c>
      <c r="I118" s="7">
        <f t="shared" ref="I118:I125" si="33">J118*G118</f>
        <v>71.2</v>
      </c>
      <c r="J118" s="8">
        <f t="shared" si="28"/>
        <v>0.17799999999999999</v>
      </c>
    </row>
    <row r="119" spans="1:10" ht="15.75" customHeight="1" x14ac:dyDescent="0.25">
      <c r="A119" s="201"/>
      <c r="B119" s="60">
        <f t="shared" si="29"/>
        <v>2</v>
      </c>
      <c r="C119" s="187"/>
      <c r="D119" s="36" t="s">
        <v>9</v>
      </c>
      <c r="E119" s="6">
        <v>3.0000000000000001E-3</v>
      </c>
      <c r="F119" s="58">
        <f t="shared" si="30"/>
        <v>2</v>
      </c>
      <c r="G119" s="47">
        <v>40</v>
      </c>
      <c r="H119" s="5">
        <f t="shared" si="32"/>
        <v>0.12</v>
      </c>
      <c r="I119" s="7">
        <f t="shared" si="33"/>
        <v>0.24</v>
      </c>
      <c r="J119" s="8">
        <f t="shared" si="28"/>
        <v>6.0000000000000001E-3</v>
      </c>
    </row>
    <row r="120" spans="1:10" ht="15.75" customHeight="1" x14ac:dyDescent="0.25">
      <c r="A120" s="201"/>
      <c r="B120" s="60">
        <f t="shared" si="29"/>
        <v>2</v>
      </c>
      <c r="C120" s="188"/>
      <c r="D120" s="36" t="s">
        <v>11</v>
      </c>
      <c r="E120" s="6">
        <v>3.0000000000000001E-3</v>
      </c>
      <c r="F120" s="58">
        <f t="shared" si="30"/>
        <v>2</v>
      </c>
      <c r="G120" s="47">
        <v>27</v>
      </c>
      <c r="H120" s="5">
        <f t="shared" si="32"/>
        <v>8.1000000000000003E-2</v>
      </c>
      <c r="I120" s="7">
        <f t="shared" si="33"/>
        <v>0.16200000000000001</v>
      </c>
      <c r="J120" s="8">
        <f t="shared" si="28"/>
        <v>6.0000000000000001E-3</v>
      </c>
    </row>
    <row r="121" spans="1:10" ht="15.75" customHeight="1" x14ac:dyDescent="0.25">
      <c r="A121" s="201"/>
      <c r="B121" s="60">
        <f t="shared" si="29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2</v>
      </c>
      <c r="G121" s="47">
        <v>55</v>
      </c>
      <c r="H121" s="5">
        <f t="shared" si="32"/>
        <v>2.8049999999999997</v>
      </c>
      <c r="I121" s="7">
        <f t="shared" si="33"/>
        <v>5.6099999999999994</v>
      </c>
      <c r="J121" s="8">
        <f t="shared" si="28"/>
        <v>0.10199999999999999</v>
      </c>
    </row>
    <row r="122" spans="1:10" ht="15.75" customHeight="1" x14ac:dyDescent="0.25">
      <c r="A122" s="201"/>
      <c r="B122" s="60">
        <f t="shared" si="29"/>
        <v>2</v>
      </c>
      <c r="C122" s="208"/>
      <c r="D122" s="36" t="s">
        <v>27</v>
      </c>
      <c r="E122" s="6">
        <v>5.0000000000000001E-3</v>
      </c>
      <c r="F122" s="58">
        <f t="shared" si="30"/>
        <v>2</v>
      </c>
      <c r="G122" s="47">
        <v>665</v>
      </c>
      <c r="H122" s="5">
        <f t="shared" si="32"/>
        <v>3.3250000000000002</v>
      </c>
      <c r="I122" s="7">
        <f t="shared" si="33"/>
        <v>6.65</v>
      </c>
      <c r="J122" s="8">
        <f t="shared" si="28"/>
        <v>0.01</v>
      </c>
    </row>
    <row r="123" spans="1:10" ht="15.75" customHeight="1" x14ac:dyDescent="0.25">
      <c r="A123" s="201"/>
      <c r="B123" s="60">
        <f t="shared" si="29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2</v>
      </c>
      <c r="G123" s="47">
        <v>135</v>
      </c>
      <c r="H123" s="5">
        <f t="shared" si="32"/>
        <v>6.21</v>
      </c>
      <c r="I123" s="7">
        <f t="shared" si="33"/>
        <v>12.42</v>
      </c>
      <c r="J123" s="8">
        <f t="shared" si="28"/>
        <v>9.1999999999999998E-2</v>
      </c>
    </row>
    <row r="124" spans="1:10" ht="15.75" customHeight="1" x14ac:dyDescent="0.25">
      <c r="A124" s="201"/>
      <c r="B124" s="60">
        <f t="shared" si="29"/>
        <v>2</v>
      </c>
      <c r="C124" s="206"/>
      <c r="D124" s="36" t="s">
        <v>12</v>
      </c>
      <c r="E124" s="6">
        <v>2.4E-2</v>
      </c>
      <c r="F124" s="58">
        <f t="shared" si="30"/>
        <v>2</v>
      </c>
      <c r="G124" s="47">
        <v>50</v>
      </c>
      <c r="H124" s="5">
        <f t="shared" si="32"/>
        <v>1.2</v>
      </c>
      <c r="I124" s="7">
        <f t="shared" si="33"/>
        <v>2.4</v>
      </c>
      <c r="J124" s="8">
        <f t="shared" si="28"/>
        <v>4.8000000000000001E-2</v>
      </c>
    </row>
    <row r="125" spans="1:10" ht="15.75" customHeight="1" x14ac:dyDescent="0.25">
      <c r="A125" s="201"/>
      <c r="B125" s="60">
        <f t="shared" si="29"/>
        <v>2</v>
      </c>
      <c r="C125" s="206"/>
      <c r="D125" s="36" t="s">
        <v>13</v>
      </c>
      <c r="E125" s="40">
        <v>2.0000000000000001E-4</v>
      </c>
      <c r="F125" s="58">
        <f t="shared" si="30"/>
        <v>2</v>
      </c>
      <c r="G125" s="47">
        <v>297</v>
      </c>
      <c r="H125" s="5">
        <f t="shared" si="32"/>
        <v>5.9400000000000001E-2</v>
      </c>
      <c r="I125" s="7">
        <f t="shared" si="33"/>
        <v>0.1188</v>
      </c>
      <c r="J125" s="8">
        <f t="shared" si="28"/>
        <v>4.0000000000000002E-4</v>
      </c>
    </row>
    <row r="126" spans="1:10" ht="15.75" customHeight="1" x14ac:dyDescent="0.25">
      <c r="A126" s="201"/>
      <c r="B126" s="60">
        <f t="shared" si="29"/>
        <v>2</v>
      </c>
      <c r="C126" s="207"/>
      <c r="D126" s="36" t="s">
        <v>79</v>
      </c>
      <c r="E126" s="6">
        <v>0.17199999999999999</v>
      </c>
      <c r="F126" s="58">
        <f t="shared" si="30"/>
        <v>2</v>
      </c>
      <c r="G126" s="47"/>
      <c r="H126" s="5"/>
      <c r="I126" s="7"/>
      <c r="J126" s="8">
        <f t="shared" si="28"/>
        <v>0.34399999999999997</v>
      </c>
    </row>
    <row r="127" spans="1:10" ht="15.75" customHeight="1" x14ac:dyDescent="0.25">
      <c r="A127" s="201"/>
      <c r="B127" s="60">
        <f t="shared" si="29"/>
        <v>2</v>
      </c>
      <c r="C127" s="3" t="s">
        <v>38</v>
      </c>
      <c r="D127" s="41" t="s">
        <v>38</v>
      </c>
      <c r="E127" s="6">
        <v>0.04</v>
      </c>
      <c r="F127" s="58">
        <f t="shared" si="30"/>
        <v>2</v>
      </c>
      <c r="G127" s="47">
        <v>40</v>
      </c>
      <c r="H127" s="5">
        <f>G127*E127</f>
        <v>1.6</v>
      </c>
      <c r="I127" s="7">
        <f>J127*G127</f>
        <v>3.2</v>
      </c>
      <c r="J127" s="8">
        <f t="shared" si="28"/>
        <v>0.08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97"/>
      <c r="G128" s="97"/>
      <c r="H128" s="2">
        <f>SUM(H107:H127)</f>
        <v>61.000000000000007</v>
      </c>
      <c r="I128" s="2">
        <f>SUM(I107:I127)</f>
        <v>122.00000000000001</v>
      </c>
      <c r="J128" s="45">
        <f>SUM(J107:J127)</f>
        <v>1.7158980000000001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3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5.2440000000000007</v>
      </c>
      <c r="J129" s="8">
        <f>F129*E129</f>
        <v>0.13800000000000001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3</v>
      </c>
      <c r="G130" s="48">
        <v>106</v>
      </c>
      <c r="H130" s="5">
        <f t="shared" si="34"/>
        <v>2.12</v>
      </c>
      <c r="I130" s="7">
        <f t="shared" si="35"/>
        <v>6.3599999999999994</v>
      </c>
      <c r="J130" s="8">
        <f t="shared" ref="J130:J151" si="36">F130*E130</f>
        <v>0.06</v>
      </c>
    </row>
    <row r="131" spans="1:10" ht="15.75" customHeight="1" x14ac:dyDescent="0.25">
      <c r="A131" s="201"/>
      <c r="B131" s="60">
        <f t="shared" ref="B131:B151" si="37">B130</f>
        <v>2</v>
      </c>
      <c r="C131" s="182"/>
      <c r="D131" s="37" t="s">
        <v>7</v>
      </c>
      <c r="E131" s="6">
        <v>3.0000000000000001E-3</v>
      </c>
      <c r="F131" s="58">
        <f t="shared" ref="F131:F151" si="38">F130</f>
        <v>3</v>
      </c>
      <c r="G131" s="49">
        <v>115</v>
      </c>
      <c r="H131" s="5">
        <f t="shared" si="34"/>
        <v>0.34500000000000003</v>
      </c>
      <c r="I131" s="7">
        <f t="shared" si="35"/>
        <v>1.0350000000000001</v>
      </c>
      <c r="J131" s="8">
        <f t="shared" si="36"/>
        <v>9.0000000000000011E-3</v>
      </c>
    </row>
    <row r="132" spans="1:10" ht="15.75" customHeight="1" x14ac:dyDescent="0.25">
      <c r="A132" s="201"/>
      <c r="B132" s="60">
        <f t="shared" si="37"/>
        <v>2</v>
      </c>
      <c r="C132" s="182"/>
      <c r="D132" s="36" t="s">
        <v>9</v>
      </c>
      <c r="E132" s="6">
        <v>1.3000000000000001E-2</v>
      </c>
      <c r="F132" s="58">
        <f t="shared" si="38"/>
        <v>3</v>
      </c>
      <c r="G132" s="49">
        <v>40</v>
      </c>
      <c r="H132" s="5">
        <f t="shared" si="34"/>
        <v>0.52</v>
      </c>
      <c r="I132" s="7">
        <f t="shared" si="35"/>
        <v>1.5600000000000003</v>
      </c>
      <c r="J132" s="8">
        <f t="shared" si="36"/>
        <v>3.9000000000000007E-2</v>
      </c>
    </row>
    <row r="133" spans="1:10" ht="15.75" customHeight="1" x14ac:dyDescent="0.25">
      <c r="A133" s="201"/>
      <c r="B133" s="60">
        <f t="shared" si="37"/>
        <v>2</v>
      </c>
      <c r="C133" s="183" t="s">
        <v>72</v>
      </c>
      <c r="D133" s="36" t="s">
        <v>8</v>
      </c>
      <c r="E133" s="6">
        <v>0.107</v>
      </c>
      <c r="F133" s="58">
        <f t="shared" si="38"/>
        <v>3</v>
      </c>
      <c r="G133" s="47">
        <v>50</v>
      </c>
      <c r="H133" s="5">
        <f t="shared" si="34"/>
        <v>5.35</v>
      </c>
      <c r="I133" s="42">
        <f t="shared" si="35"/>
        <v>16.05</v>
      </c>
      <c r="J133" s="28">
        <f t="shared" si="36"/>
        <v>0.32100000000000001</v>
      </c>
    </row>
    <row r="134" spans="1:10" ht="15.75" customHeight="1" x14ac:dyDescent="0.25">
      <c r="A134" s="201"/>
      <c r="B134" s="60">
        <f t="shared" si="37"/>
        <v>2</v>
      </c>
      <c r="C134" s="184"/>
      <c r="D134" s="36" t="s">
        <v>73</v>
      </c>
      <c r="E134" s="6">
        <v>5.0000000000000001E-3</v>
      </c>
      <c r="F134" s="58">
        <f t="shared" si="38"/>
        <v>3</v>
      </c>
      <c r="G134" s="47">
        <v>40</v>
      </c>
      <c r="H134" s="5">
        <f t="shared" si="34"/>
        <v>0.2</v>
      </c>
      <c r="I134" s="42">
        <f t="shared" si="35"/>
        <v>0.6</v>
      </c>
      <c r="J134" s="28">
        <f t="shared" si="36"/>
        <v>1.4999999999999999E-2</v>
      </c>
    </row>
    <row r="135" spans="1:10" ht="15.75" customHeight="1" x14ac:dyDescent="0.25">
      <c r="A135" s="201"/>
      <c r="B135" s="60">
        <f t="shared" si="37"/>
        <v>2</v>
      </c>
      <c r="C135" s="184"/>
      <c r="D135" s="36" t="s">
        <v>9</v>
      </c>
      <c r="E135" s="6">
        <v>1.3000000000000001E-2</v>
      </c>
      <c r="F135" s="58">
        <f t="shared" si="38"/>
        <v>3</v>
      </c>
      <c r="G135" s="47">
        <v>40</v>
      </c>
      <c r="H135" s="5">
        <f t="shared" si="34"/>
        <v>0.52</v>
      </c>
      <c r="I135" s="42">
        <f t="shared" si="35"/>
        <v>1.5600000000000003</v>
      </c>
      <c r="J135" s="28">
        <f t="shared" si="36"/>
        <v>3.9000000000000007E-2</v>
      </c>
    </row>
    <row r="136" spans="1:10" ht="15.75" customHeight="1" x14ac:dyDescent="0.25">
      <c r="A136" s="201"/>
      <c r="B136" s="60">
        <f t="shared" si="37"/>
        <v>2</v>
      </c>
      <c r="C136" s="184"/>
      <c r="D136" s="37" t="s">
        <v>11</v>
      </c>
      <c r="E136" s="6">
        <v>6.0000000000000001E-3</v>
      </c>
      <c r="F136" s="58">
        <f t="shared" si="38"/>
        <v>3</v>
      </c>
      <c r="G136" s="47">
        <v>27</v>
      </c>
      <c r="H136" s="5">
        <f t="shared" si="34"/>
        <v>0.16200000000000001</v>
      </c>
      <c r="I136" s="42">
        <f t="shared" si="35"/>
        <v>0.48600000000000004</v>
      </c>
      <c r="J136" s="28">
        <f t="shared" si="36"/>
        <v>1.8000000000000002E-2</v>
      </c>
    </row>
    <row r="137" spans="1:10" ht="15.75" customHeight="1" x14ac:dyDescent="0.25">
      <c r="A137" s="201"/>
      <c r="B137" s="60">
        <f t="shared" si="37"/>
        <v>2</v>
      </c>
      <c r="C137" s="184"/>
      <c r="D137" s="37" t="s">
        <v>7</v>
      </c>
      <c r="E137" s="6">
        <v>5.0000000000000001E-3</v>
      </c>
      <c r="F137" s="58">
        <f t="shared" si="38"/>
        <v>3</v>
      </c>
      <c r="G137" s="47">
        <v>115</v>
      </c>
      <c r="H137" s="5">
        <f t="shared" si="34"/>
        <v>0.57500000000000007</v>
      </c>
      <c r="I137" s="42">
        <f t="shared" si="35"/>
        <v>1.7249999999999999</v>
      </c>
      <c r="J137" s="28">
        <f t="shared" si="36"/>
        <v>1.4999999999999999E-2</v>
      </c>
    </row>
    <row r="138" spans="1:10" ht="15.75" customHeight="1" x14ac:dyDescent="0.25">
      <c r="A138" s="201"/>
      <c r="B138" s="60">
        <f t="shared" si="37"/>
        <v>2</v>
      </c>
      <c r="C138" s="185"/>
      <c r="D138" s="37" t="s">
        <v>79</v>
      </c>
      <c r="E138" s="6">
        <v>0.188</v>
      </c>
      <c r="F138" s="58">
        <f t="shared" si="38"/>
        <v>3</v>
      </c>
      <c r="G138" s="47"/>
      <c r="H138" s="5"/>
      <c r="I138" s="42"/>
      <c r="J138" s="28">
        <f t="shared" si="36"/>
        <v>0.56400000000000006</v>
      </c>
    </row>
    <row r="139" spans="1:10" ht="15.75" customHeight="1" x14ac:dyDescent="0.25">
      <c r="A139" s="201"/>
      <c r="B139" s="60">
        <f t="shared" si="37"/>
        <v>2</v>
      </c>
      <c r="C139" s="205" t="s">
        <v>71</v>
      </c>
      <c r="D139" s="36" t="s">
        <v>81</v>
      </c>
      <c r="E139" s="6">
        <f>H139/G139</f>
        <v>6.7741499999999982E-2</v>
      </c>
      <c r="F139" s="58">
        <f t="shared" si="38"/>
        <v>3</v>
      </c>
      <c r="G139" s="47">
        <v>400</v>
      </c>
      <c r="H139" s="5">
        <f>61-H129-H130-H131-H132-H133-H134-H135-H136-H137-H138-H140-H141-H142-H143-H144-H145-H146-H147-H148-H149-H150-H151</f>
        <v>27.096599999999995</v>
      </c>
      <c r="I139" s="42">
        <f t="shared" ref="I139:I149" si="39">J139*G139</f>
        <v>81.289799999999985</v>
      </c>
      <c r="J139" s="28">
        <f t="shared" si="36"/>
        <v>0.20322449999999995</v>
      </c>
    </row>
    <row r="140" spans="1:10" ht="15.75" customHeight="1" x14ac:dyDescent="0.25">
      <c r="A140" s="201"/>
      <c r="B140" s="60">
        <f t="shared" si="37"/>
        <v>2</v>
      </c>
      <c r="C140" s="206"/>
      <c r="D140" s="37" t="s">
        <v>7</v>
      </c>
      <c r="E140" s="6">
        <v>5.0000000000000001E-3</v>
      </c>
      <c r="F140" s="58">
        <f t="shared" si="38"/>
        <v>3</v>
      </c>
      <c r="G140" s="47">
        <v>115</v>
      </c>
      <c r="H140" s="5">
        <f t="shared" ref="H140:H149" si="40">G140*E140</f>
        <v>0.57500000000000007</v>
      </c>
      <c r="I140" s="42">
        <f t="shared" si="39"/>
        <v>1.7249999999999999</v>
      </c>
      <c r="J140" s="28">
        <f t="shared" si="36"/>
        <v>1.4999999999999999E-2</v>
      </c>
    </row>
    <row r="141" spans="1:10" ht="15.75" customHeight="1" x14ac:dyDescent="0.25">
      <c r="A141" s="201"/>
      <c r="B141" s="60">
        <f t="shared" si="37"/>
        <v>2</v>
      </c>
      <c r="C141" s="206"/>
      <c r="D141" s="37" t="s">
        <v>32</v>
      </c>
      <c r="E141" s="6">
        <v>1.2E-2</v>
      </c>
      <c r="F141" s="58">
        <f t="shared" si="38"/>
        <v>3</v>
      </c>
      <c r="G141" s="49">
        <v>165</v>
      </c>
      <c r="H141" s="5">
        <f t="shared" si="40"/>
        <v>1.98</v>
      </c>
      <c r="I141" s="42">
        <f t="shared" si="39"/>
        <v>5.94</v>
      </c>
      <c r="J141" s="28">
        <f t="shared" si="36"/>
        <v>3.6000000000000004E-2</v>
      </c>
    </row>
    <row r="142" spans="1:10" ht="15.75" customHeight="1" x14ac:dyDescent="0.25">
      <c r="A142" s="201"/>
      <c r="B142" s="60">
        <f t="shared" si="37"/>
        <v>2</v>
      </c>
      <c r="C142" s="206"/>
      <c r="D142" s="37" t="s">
        <v>11</v>
      </c>
      <c r="E142" s="6">
        <v>1.7999999999999999E-2</v>
      </c>
      <c r="F142" s="58">
        <f t="shared" si="38"/>
        <v>3</v>
      </c>
      <c r="G142" s="47">
        <v>27</v>
      </c>
      <c r="H142" s="5">
        <f t="shared" si="40"/>
        <v>0.48599999999999999</v>
      </c>
      <c r="I142" s="42">
        <f t="shared" si="39"/>
        <v>1.4579999999999997</v>
      </c>
      <c r="J142" s="28">
        <f t="shared" si="36"/>
        <v>5.3999999999999992E-2</v>
      </c>
    </row>
    <row r="143" spans="1:10" ht="15.75" customHeight="1" x14ac:dyDescent="0.25">
      <c r="A143" s="201"/>
      <c r="B143" s="60">
        <f t="shared" si="37"/>
        <v>2</v>
      </c>
      <c r="C143" s="207"/>
      <c r="D143" s="36" t="s">
        <v>16</v>
      </c>
      <c r="E143" s="6">
        <v>4.0000000000000001E-3</v>
      </c>
      <c r="F143" s="58">
        <f t="shared" si="38"/>
        <v>3</v>
      </c>
      <c r="G143" s="47">
        <v>47</v>
      </c>
      <c r="H143" s="5">
        <f t="shared" si="40"/>
        <v>0.188</v>
      </c>
      <c r="I143" s="42">
        <f t="shared" si="39"/>
        <v>0.56400000000000006</v>
      </c>
      <c r="J143" s="28">
        <f t="shared" si="36"/>
        <v>1.2E-2</v>
      </c>
    </row>
    <row r="144" spans="1:10" ht="15.75" customHeight="1" x14ac:dyDescent="0.25">
      <c r="A144" s="201"/>
      <c r="B144" s="60">
        <f t="shared" si="37"/>
        <v>2</v>
      </c>
      <c r="C144" s="192" t="s">
        <v>37</v>
      </c>
      <c r="D144" s="36" t="s">
        <v>8</v>
      </c>
      <c r="E144" s="6">
        <v>0.17100000000000001</v>
      </c>
      <c r="F144" s="58">
        <f t="shared" si="38"/>
        <v>3</v>
      </c>
      <c r="G144" s="47">
        <v>50</v>
      </c>
      <c r="H144" s="5">
        <f t="shared" si="40"/>
        <v>8.5500000000000007</v>
      </c>
      <c r="I144" s="7">
        <f t="shared" si="39"/>
        <v>25.650000000000002</v>
      </c>
      <c r="J144" s="8">
        <f t="shared" si="36"/>
        <v>0.51300000000000001</v>
      </c>
    </row>
    <row r="145" spans="1:51" ht="15.75" customHeight="1" x14ac:dyDescent="0.25">
      <c r="A145" s="201"/>
      <c r="B145" s="60">
        <f t="shared" si="37"/>
        <v>2</v>
      </c>
      <c r="C145" s="193"/>
      <c r="D145" s="36" t="s">
        <v>27</v>
      </c>
      <c r="E145" s="6">
        <v>5.0000000000000001E-3</v>
      </c>
      <c r="F145" s="58">
        <f t="shared" si="38"/>
        <v>3</v>
      </c>
      <c r="G145" s="47">
        <v>665</v>
      </c>
      <c r="H145" s="5">
        <f t="shared" si="40"/>
        <v>3.3250000000000002</v>
      </c>
      <c r="I145" s="7">
        <f t="shared" si="39"/>
        <v>9.9749999999999996</v>
      </c>
      <c r="J145" s="8">
        <f t="shared" si="36"/>
        <v>1.4999999999999999E-2</v>
      </c>
    </row>
    <row r="146" spans="1:51" ht="15.75" customHeight="1" x14ac:dyDescent="0.25">
      <c r="A146" s="201"/>
      <c r="B146" s="60">
        <f t="shared" si="37"/>
        <v>2</v>
      </c>
      <c r="C146" s="194"/>
      <c r="D146" s="36" t="s">
        <v>69</v>
      </c>
      <c r="E146" s="6">
        <v>2.4E-2</v>
      </c>
      <c r="F146" s="58">
        <f t="shared" si="38"/>
        <v>3</v>
      </c>
      <c r="G146" s="47">
        <v>75</v>
      </c>
      <c r="H146" s="5">
        <f t="shared" si="40"/>
        <v>1.8</v>
      </c>
      <c r="I146" s="7">
        <f t="shared" si="39"/>
        <v>5.4</v>
      </c>
      <c r="J146" s="8">
        <f t="shared" si="36"/>
        <v>7.2000000000000008E-2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2</v>
      </c>
      <c r="C147" s="183" t="s">
        <v>39</v>
      </c>
      <c r="D147" s="36" t="s">
        <v>76</v>
      </c>
      <c r="E147" s="44">
        <v>0.02</v>
      </c>
      <c r="F147" s="58">
        <f t="shared" si="38"/>
        <v>3</v>
      </c>
      <c r="G147" s="47">
        <v>140</v>
      </c>
      <c r="H147" s="5">
        <f t="shared" si="40"/>
        <v>2.8000000000000003</v>
      </c>
      <c r="I147" s="7">
        <f t="shared" si="39"/>
        <v>8.4</v>
      </c>
      <c r="J147" s="8">
        <f t="shared" si="36"/>
        <v>0.06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2</v>
      </c>
      <c r="C148" s="184"/>
      <c r="D148" s="36" t="s">
        <v>12</v>
      </c>
      <c r="E148" s="44">
        <v>0.02</v>
      </c>
      <c r="F148" s="58">
        <f t="shared" si="38"/>
        <v>3</v>
      </c>
      <c r="G148" s="47">
        <v>50</v>
      </c>
      <c r="H148" s="5">
        <f t="shared" si="40"/>
        <v>1</v>
      </c>
      <c r="I148" s="7">
        <f t="shared" si="39"/>
        <v>3</v>
      </c>
      <c r="J148" s="8">
        <f t="shared" si="36"/>
        <v>0.06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2</v>
      </c>
      <c r="C149" s="184"/>
      <c r="D149" s="36" t="s">
        <v>13</v>
      </c>
      <c r="E149" s="19">
        <v>2.0000000000000001E-4</v>
      </c>
      <c r="F149" s="58">
        <f t="shared" si="38"/>
        <v>3</v>
      </c>
      <c r="G149" s="47">
        <v>297</v>
      </c>
      <c r="H149" s="5">
        <f t="shared" si="40"/>
        <v>5.9400000000000001E-2</v>
      </c>
      <c r="I149" s="7">
        <f t="shared" si="39"/>
        <v>0.17820000000000003</v>
      </c>
      <c r="J149" s="8">
        <f t="shared" si="36"/>
        <v>6.0000000000000006E-4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2</v>
      </c>
      <c r="C150" s="185"/>
      <c r="D150" s="36" t="s">
        <v>79</v>
      </c>
      <c r="E150" s="44">
        <v>0.2</v>
      </c>
      <c r="F150" s="58">
        <f t="shared" si="38"/>
        <v>3</v>
      </c>
      <c r="G150" s="47"/>
      <c r="H150" s="5"/>
      <c r="I150" s="7"/>
      <c r="J150" s="8">
        <f t="shared" si="36"/>
        <v>0.60000000000000009</v>
      </c>
      <c r="L150" s="17"/>
    </row>
    <row r="151" spans="1:51" ht="15.75" customHeight="1" x14ac:dyDescent="0.25">
      <c r="A151" s="201"/>
      <c r="B151" s="60">
        <f t="shared" si="37"/>
        <v>2</v>
      </c>
      <c r="C151" s="3" t="s">
        <v>38</v>
      </c>
      <c r="D151" s="41" t="s">
        <v>38</v>
      </c>
      <c r="E151" s="6">
        <v>0.04</v>
      </c>
      <c r="F151" s="58">
        <f t="shared" si="38"/>
        <v>3</v>
      </c>
      <c r="G151" s="47">
        <v>40</v>
      </c>
      <c r="H151" s="5">
        <f>G151*E151</f>
        <v>1.6</v>
      </c>
      <c r="I151" s="42">
        <f>J151*G151</f>
        <v>4.8</v>
      </c>
      <c r="J151" s="28">
        <f t="shared" si="36"/>
        <v>0.12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97"/>
      <c r="G152" s="97"/>
      <c r="H152" s="2">
        <f>SUM(H129:H151)</f>
        <v>60.999999999999993</v>
      </c>
      <c r="I152" s="2">
        <f>SUM(I129:I151)</f>
        <v>183</v>
      </c>
      <c r="J152" s="45">
        <f>SUM(J129:J151)</f>
        <v>2.9788245000000004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4</v>
      </c>
      <c r="G159" s="47">
        <v>38</v>
      </c>
      <c r="H159" s="102">
        <f t="shared" ref="H159:H165" si="41">G159*E159</f>
        <v>0.95000000000000007</v>
      </c>
      <c r="I159" s="7">
        <f t="shared" ref="I159:I169" si="42">J159*G159</f>
        <v>3.8000000000000003</v>
      </c>
      <c r="J159" s="8">
        <f>F159*E159</f>
        <v>0.1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4</v>
      </c>
      <c r="G160" s="47">
        <v>115</v>
      </c>
      <c r="H160" s="102">
        <f t="shared" si="41"/>
        <v>0.69000000000000006</v>
      </c>
      <c r="I160" s="7">
        <f t="shared" si="42"/>
        <v>2.7600000000000002</v>
      </c>
      <c r="J160" s="8">
        <f t="shared" ref="J160:J177" si="43">F160*E160</f>
        <v>2.4E-2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4</v>
      </c>
      <c r="G161" s="47">
        <v>50</v>
      </c>
      <c r="H161" s="102">
        <f t="shared" si="41"/>
        <v>1.7000000000000002</v>
      </c>
      <c r="I161" s="7">
        <f t="shared" si="42"/>
        <v>6.8000000000000007</v>
      </c>
      <c r="J161" s="8">
        <f t="shared" si="43"/>
        <v>0.13600000000000001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4</v>
      </c>
      <c r="G162" s="47">
        <v>50</v>
      </c>
      <c r="H162" s="102">
        <f t="shared" si="41"/>
        <v>1.25</v>
      </c>
      <c r="I162" s="7">
        <f t="shared" si="42"/>
        <v>5</v>
      </c>
      <c r="J162" s="8">
        <f t="shared" si="43"/>
        <v>0.1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4</v>
      </c>
      <c r="G163" s="47">
        <v>40</v>
      </c>
      <c r="H163" s="102">
        <f t="shared" si="41"/>
        <v>0.72</v>
      </c>
      <c r="I163" s="7">
        <f t="shared" si="42"/>
        <v>2.88</v>
      </c>
      <c r="J163" s="8">
        <f t="shared" si="43"/>
        <v>7.1999999999999995E-2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4</v>
      </c>
      <c r="G164" s="47">
        <v>27</v>
      </c>
      <c r="H164" s="102">
        <f t="shared" si="41"/>
        <v>0.48599999999999999</v>
      </c>
      <c r="I164" s="7">
        <f t="shared" si="42"/>
        <v>1.944</v>
      </c>
      <c r="J164" s="8">
        <f t="shared" si="43"/>
        <v>7.1999999999999995E-2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4</v>
      </c>
      <c r="G165" s="47">
        <v>50</v>
      </c>
      <c r="H165" s="102">
        <f t="shared" si="41"/>
        <v>5</v>
      </c>
      <c r="I165" s="7">
        <f t="shared" si="42"/>
        <v>20</v>
      </c>
      <c r="J165" s="8">
        <f t="shared" si="43"/>
        <v>0.4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4</v>
      </c>
      <c r="G166" s="48">
        <v>55</v>
      </c>
      <c r="H166" s="102">
        <f>E166*G166</f>
        <v>0.55000000000000004</v>
      </c>
      <c r="I166" s="7">
        <f t="shared" si="42"/>
        <v>2.2000000000000002</v>
      </c>
      <c r="J166" s="6">
        <f t="shared" si="43"/>
        <v>0.04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4</v>
      </c>
      <c r="G167" s="48">
        <v>40</v>
      </c>
      <c r="H167" s="102">
        <f>E167*G167</f>
        <v>0.52</v>
      </c>
      <c r="I167" s="7">
        <f t="shared" si="42"/>
        <v>2.08</v>
      </c>
      <c r="J167" s="6">
        <f t="shared" si="43"/>
        <v>5.1999999999999998E-2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4</v>
      </c>
      <c r="G168" s="48">
        <v>27</v>
      </c>
      <c r="H168" s="102">
        <f>E168*G168</f>
        <v>0.32400000000000001</v>
      </c>
      <c r="I168" s="7">
        <f t="shared" si="42"/>
        <v>1.296</v>
      </c>
      <c r="J168" s="6">
        <f t="shared" si="43"/>
        <v>4.8000000000000001E-2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4</v>
      </c>
      <c r="G169" s="48">
        <v>115</v>
      </c>
      <c r="H169" s="102">
        <f>E169*G169</f>
        <v>0.34500000000000003</v>
      </c>
      <c r="I169" s="7">
        <f t="shared" si="42"/>
        <v>1.3800000000000001</v>
      </c>
      <c r="J169" s="6">
        <f t="shared" si="43"/>
        <v>1.2E-2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4</v>
      </c>
      <c r="G170" s="48"/>
      <c r="H170" s="102"/>
      <c r="I170" s="7"/>
      <c r="J170" s="6">
        <f t="shared" si="43"/>
        <v>0.752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6.1769230769230743E-2</v>
      </c>
      <c r="F171" s="58">
        <f t="shared" si="45"/>
        <v>4</v>
      </c>
      <c r="G171" s="47">
        <v>195</v>
      </c>
      <c r="H171" s="102">
        <f>61-H159-H160-H161-H162-H163-H164-H165-H166-H167-H168-H169-H170-H172-H173-H174-H175-H176-H177</f>
        <v>12.044999999999995</v>
      </c>
      <c r="I171" s="7">
        <f t="shared" ref="I171:I177" si="46">J171*G171</f>
        <v>48.179999999999978</v>
      </c>
      <c r="J171" s="6">
        <f t="shared" si="43"/>
        <v>0.24707692307692297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4</v>
      </c>
      <c r="G172" s="47">
        <v>665</v>
      </c>
      <c r="H172" s="102">
        <f>G172*E172</f>
        <v>7.98</v>
      </c>
      <c r="I172" s="7">
        <f t="shared" si="46"/>
        <v>31.92</v>
      </c>
      <c r="J172" s="6">
        <f t="shared" si="43"/>
        <v>4.8000000000000001E-2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4</v>
      </c>
      <c r="G173" s="48">
        <v>100</v>
      </c>
      <c r="H173" s="102">
        <f>E173*G173</f>
        <v>6.1</v>
      </c>
      <c r="I173" s="7">
        <f t="shared" si="46"/>
        <v>24.4</v>
      </c>
      <c r="J173" s="6">
        <f t="shared" si="43"/>
        <v>0.24399999999999999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4</v>
      </c>
      <c r="G174" s="48">
        <v>665</v>
      </c>
      <c r="H174" s="102">
        <f>E174*G174</f>
        <v>3.99</v>
      </c>
      <c r="I174" s="7">
        <f t="shared" si="46"/>
        <v>15.96</v>
      </c>
      <c r="J174" s="6">
        <f t="shared" si="43"/>
        <v>2.4E-2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100" t="s">
        <v>65</v>
      </c>
      <c r="D175" s="38" t="s">
        <v>65</v>
      </c>
      <c r="E175" s="44">
        <v>0.2</v>
      </c>
      <c r="F175" s="58">
        <f t="shared" si="45"/>
        <v>4</v>
      </c>
      <c r="G175" s="47">
        <v>60</v>
      </c>
      <c r="H175" s="102">
        <f>G175*E175</f>
        <v>12</v>
      </c>
      <c r="I175" s="7">
        <f t="shared" si="46"/>
        <v>48</v>
      </c>
      <c r="J175" s="8">
        <f t="shared" si="43"/>
        <v>0.8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4</v>
      </c>
      <c r="G176" s="47">
        <v>40</v>
      </c>
      <c r="H176" s="102">
        <f>G176*E176</f>
        <v>1.6</v>
      </c>
      <c r="I176" s="7">
        <f t="shared" si="46"/>
        <v>6.4</v>
      </c>
      <c r="J176" s="8">
        <f t="shared" si="43"/>
        <v>0.16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99" t="s">
        <v>22</v>
      </c>
      <c r="D177" s="39" t="s">
        <v>22</v>
      </c>
      <c r="E177" s="6">
        <v>0.05</v>
      </c>
      <c r="F177" s="58">
        <f t="shared" si="45"/>
        <v>4</v>
      </c>
      <c r="G177" s="48">
        <v>95</v>
      </c>
      <c r="H177" s="102">
        <f>G177*E177</f>
        <v>4.75</v>
      </c>
      <c r="I177" s="7">
        <f t="shared" si="46"/>
        <v>19</v>
      </c>
      <c r="J177" s="6">
        <f t="shared" si="43"/>
        <v>0.2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97"/>
      <c r="G178" s="97"/>
      <c r="H178" s="2">
        <f>SUM(H159:H177)</f>
        <v>61</v>
      </c>
      <c r="I178" s="2">
        <f>SUM(I159:I177)</f>
        <v>244</v>
      </c>
      <c r="J178" s="45">
        <f>SUM(J159:J177)</f>
        <v>3.531076923076923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5</v>
      </c>
      <c r="G179" s="49">
        <v>30</v>
      </c>
      <c r="H179" s="5">
        <f t="shared" ref="H179:H188" si="47">G179*E179</f>
        <v>1.7999999999999998</v>
      </c>
      <c r="I179" s="7">
        <f t="shared" ref="I179:I188" si="48">J179*G179</f>
        <v>9</v>
      </c>
      <c r="J179" s="8">
        <f>F179*E179</f>
        <v>0.3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5</v>
      </c>
      <c r="G180" s="49">
        <v>40</v>
      </c>
      <c r="H180" s="5">
        <f t="shared" si="47"/>
        <v>0.32</v>
      </c>
      <c r="I180" s="7">
        <f t="shared" si="48"/>
        <v>1.6</v>
      </c>
      <c r="J180" s="8">
        <f t="shared" ref="J180:J201" si="49">F180*E180</f>
        <v>0.04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5</v>
      </c>
      <c r="G181" s="49">
        <v>297</v>
      </c>
      <c r="H181" s="5">
        <f t="shared" si="47"/>
        <v>5.9400000000000001E-2</v>
      </c>
      <c r="I181" s="7">
        <f t="shared" si="48"/>
        <v>0.29699999999999999</v>
      </c>
      <c r="J181" s="8">
        <f t="shared" si="49"/>
        <v>1E-3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5</v>
      </c>
      <c r="G182" s="49">
        <v>50</v>
      </c>
      <c r="H182" s="5">
        <f t="shared" si="47"/>
        <v>0.15</v>
      </c>
      <c r="I182" s="7">
        <f t="shared" si="48"/>
        <v>0.75</v>
      </c>
      <c r="J182" s="8">
        <f t="shared" si="49"/>
        <v>1.4999999999999999E-2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5</v>
      </c>
      <c r="G183" s="47">
        <v>115</v>
      </c>
      <c r="H183" s="5">
        <f t="shared" si="47"/>
        <v>0.34500000000000003</v>
      </c>
      <c r="I183" s="7">
        <f t="shared" si="48"/>
        <v>1.7249999999999999</v>
      </c>
      <c r="J183" s="8">
        <f t="shared" si="49"/>
        <v>1.4999999999999999E-2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5</v>
      </c>
      <c r="G184" s="47">
        <v>50</v>
      </c>
      <c r="H184" s="5">
        <f t="shared" si="47"/>
        <v>5</v>
      </c>
      <c r="I184" s="7">
        <f t="shared" si="48"/>
        <v>25</v>
      </c>
      <c r="J184" s="8">
        <f t="shared" si="49"/>
        <v>0.5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5</v>
      </c>
      <c r="G185" s="47">
        <v>48</v>
      </c>
      <c r="H185" s="5">
        <f t="shared" si="47"/>
        <v>0.96</v>
      </c>
      <c r="I185" s="7">
        <f t="shared" si="48"/>
        <v>4.8000000000000007</v>
      </c>
      <c r="J185" s="8">
        <f t="shared" si="49"/>
        <v>0.1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5</v>
      </c>
      <c r="G186" s="47">
        <v>40</v>
      </c>
      <c r="H186" s="5">
        <f t="shared" si="47"/>
        <v>0.52</v>
      </c>
      <c r="I186" s="7">
        <f t="shared" si="48"/>
        <v>2.6</v>
      </c>
      <c r="J186" s="8">
        <f t="shared" si="49"/>
        <v>6.5000000000000002E-2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5</v>
      </c>
      <c r="G187" s="47">
        <v>27</v>
      </c>
      <c r="H187" s="5">
        <f t="shared" si="47"/>
        <v>0.32400000000000001</v>
      </c>
      <c r="I187" s="7">
        <f t="shared" si="48"/>
        <v>1.6199999999999999</v>
      </c>
      <c r="J187" s="8">
        <f t="shared" si="49"/>
        <v>0.06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5</v>
      </c>
      <c r="G188" s="47">
        <v>115</v>
      </c>
      <c r="H188" s="5">
        <f t="shared" si="47"/>
        <v>0.57500000000000007</v>
      </c>
      <c r="I188" s="7">
        <f t="shared" si="48"/>
        <v>2.875</v>
      </c>
      <c r="J188" s="8">
        <f t="shared" si="49"/>
        <v>2.5000000000000001E-2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5</v>
      </c>
      <c r="G189" s="48"/>
      <c r="H189" s="102"/>
      <c r="I189" s="7"/>
      <c r="J189" s="6">
        <f t="shared" si="49"/>
        <v>0.875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7.8062564102564139E-2</v>
      </c>
      <c r="F190" s="58">
        <f t="shared" si="51"/>
        <v>5</v>
      </c>
      <c r="G190" s="47">
        <v>195</v>
      </c>
      <c r="H190" s="5">
        <f>61-H179-H180-H181-H182-H183-H184-H185-H186-H187-H188-H191-H192-H193-H194-H195-H196-H197-H199-H200-H201</f>
        <v>15.222200000000008</v>
      </c>
      <c r="I190" s="7">
        <f t="shared" ref="I190:I197" si="52">J190*G190</f>
        <v>76.111000000000033</v>
      </c>
      <c r="J190" s="8">
        <f t="shared" si="49"/>
        <v>0.39031282051282068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5</v>
      </c>
      <c r="G191" s="49">
        <v>40</v>
      </c>
      <c r="H191" s="5">
        <f t="shared" ref="H191:H197" si="53">G191*E191</f>
        <v>0.8</v>
      </c>
      <c r="I191" s="7">
        <f t="shared" si="52"/>
        <v>4</v>
      </c>
      <c r="J191" s="8">
        <f t="shared" si="49"/>
        <v>0.1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5</v>
      </c>
      <c r="G192" s="47">
        <v>27</v>
      </c>
      <c r="H192" s="5">
        <f t="shared" si="53"/>
        <v>0.35099999999999998</v>
      </c>
      <c r="I192" s="7">
        <f t="shared" si="52"/>
        <v>1.7550000000000001</v>
      </c>
      <c r="J192" s="8">
        <f t="shared" si="49"/>
        <v>6.5000000000000002E-2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5</v>
      </c>
      <c r="G193" s="47">
        <v>665</v>
      </c>
      <c r="H193" s="5">
        <f t="shared" si="53"/>
        <v>6.65</v>
      </c>
      <c r="I193" s="7">
        <f t="shared" si="52"/>
        <v>33.25</v>
      </c>
      <c r="J193" s="8">
        <f t="shared" si="49"/>
        <v>0.05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5</v>
      </c>
      <c r="G194" s="47">
        <v>58</v>
      </c>
      <c r="H194" s="5">
        <f t="shared" si="53"/>
        <v>3.3640000000000003</v>
      </c>
      <c r="I194" s="7">
        <f t="shared" si="52"/>
        <v>16.82</v>
      </c>
      <c r="J194" s="8">
        <f t="shared" si="49"/>
        <v>0.29000000000000004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5</v>
      </c>
      <c r="G195" s="47">
        <v>75</v>
      </c>
      <c r="H195" s="5">
        <f t="shared" si="53"/>
        <v>3.4499999999999997</v>
      </c>
      <c r="I195" s="7">
        <f t="shared" si="52"/>
        <v>17.25</v>
      </c>
      <c r="J195" s="8">
        <f t="shared" si="49"/>
        <v>0.22999999999999998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5</v>
      </c>
      <c r="G196" s="47">
        <v>50</v>
      </c>
      <c r="H196" s="5">
        <f t="shared" si="53"/>
        <v>1.2</v>
      </c>
      <c r="I196" s="7">
        <f t="shared" si="52"/>
        <v>6</v>
      </c>
      <c r="J196" s="8">
        <f t="shared" si="49"/>
        <v>0.12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5</v>
      </c>
      <c r="G197" s="47">
        <v>297</v>
      </c>
      <c r="H197" s="5">
        <f t="shared" si="53"/>
        <v>5.9400000000000001E-2</v>
      </c>
      <c r="I197" s="7">
        <f t="shared" si="52"/>
        <v>0.29699999999999999</v>
      </c>
      <c r="J197" s="8">
        <f t="shared" si="49"/>
        <v>1E-3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5</v>
      </c>
      <c r="G198" s="47"/>
      <c r="H198" s="5"/>
      <c r="I198" s="7"/>
      <c r="J198" s="8">
        <f t="shared" si="49"/>
        <v>0.85999999999999988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5</v>
      </c>
      <c r="G199" s="47">
        <v>40</v>
      </c>
      <c r="H199" s="5">
        <f>G199*E199</f>
        <v>1.6</v>
      </c>
      <c r="I199" s="7">
        <f>J199*G199</f>
        <v>8</v>
      </c>
      <c r="J199" s="8">
        <f t="shared" si="49"/>
        <v>0.2</v>
      </c>
    </row>
    <row r="200" spans="1:51" ht="15.75" customHeight="1" x14ac:dyDescent="0.25">
      <c r="A200" s="181"/>
      <c r="B200" s="60">
        <f t="shared" si="50"/>
        <v>2</v>
      </c>
      <c r="C200" s="99" t="s">
        <v>22</v>
      </c>
      <c r="D200" s="39" t="s">
        <v>22</v>
      </c>
      <c r="E200" s="6">
        <v>0.05</v>
      </c>
      <c r="F200" s="58">
        <f t="shared" si="51"/>
        <v>5</v>
      </c>
      <c r="G200" s="48">
        <v>95</v>
      </c>
      <c r="H200" s="5">
        <f>G200*E200</f>
        <v>4.75</v>
      </c>
      <c r="I200" s="7">
        <f>J200*G200</f>
        <v>23.75</v>
      </c>
      <c r="J200" s="8">
        <f t="shared" si="49"/>
        <v>0.25</v>
      </c>
    </row>
    <row r="201" spans="1:51" ht="15.75" customHeight="1" x14ac:dyDescent="0.25">
      <c r="A201" s="191"/>
      <c r="B201" s="60">
        <f t="shared" si="50"/>
        <v>2</v>
      </c>
      <c r="C201" s="100" t="s">
        <v>88</v>
      </c>
      <c r="D201" s="36" t="s">
        <v>25</v>
      </c>
      <c r="E201" s="6">
        <v>0.1</v>
      </c>
      <c r="F201" s="58">
        <f t="shared" si="51"/>
        <v>5</v>
      </c>
      <c r="G201" s="47">
        <v>135</v>
      </c>
      <c r="H201" s="5">
        <f>G201*E201</f>
        <v>13.5</v>
      </c>
      <c r="I201" s="7">
        <f>J201*G201</f>
        <v>67.5</v>
      </c>
      <c r="J201" s="8">
        <f t="shared" si="49"/>
        <v>0.5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97"/>
      <c r="G202" s="97"/>
      <c r="H202" s="2">
        <f>SUM(H179:H201)</f>
        <v>61.000000000000007</v>
      </c>
      <c r="I202" s="2">
        <f>SUM(I179:I201)</f>
        <v>305</v>
      </c>
      <c r="J202" s="45">
        <f>SUM(J179:J201)</f>
        <v>5.05231282051282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0</v>
      </c>
      <c r="G211" s="47">
        <v>38</v>
      </c>
      <c r="H211" s="5">
        <f>G211*E211</f>
        <v>1.748</v>
      </c>
      <c r="I211" s="7">
        <f t="shared" ref="I211:I221" si="54">J211*G211</f>
        <v>0</v>
      </c>
      <c r="J211" s="8">
        <f>F211*E211</f>
        <v>0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0</v>
      </c>
      <c r="G212" s="48">
        <v>106</v>
      </c>
      <c r="H212" s="5">
        <f>G212*E212</f>
        <v>2.12</v>
      </c>
      <c r="I212" s="7">
        <f t="shared" si="54"/>
        <v>0</v>
      </c>
      <c r="J212" s="8">
        <f t="shared" ref="J212:J232" si="55">F212*E212</f>
        <v>0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0</v>
      </c>
      <c r="G213" s="49">
        <v>115</v>
      </c>
      <c r="H213" s="5">
        <f>G213*E213</f>
        <v>0.34500000000000003</v>
      </c>
      <c r="I213" s="7">
        <f t="shared" si="54"/>
        <v>0</v>
      </c>
      <c r="J213" s="8">
        <f t="shared" si="55"/>
        <v>0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0</v>
      </c>
      <c r="G214" s="49">
        <v>40</v>
      </c>
      <c r="H214" s="5">
        <f>G214*E214</f>
        <v>0.52</v>
      </c>
      <c r="I214" s="7">
        <f t="shared" si="54"/>
        <v>0</v>
      </c>
      <c r="J214" s="8">
        <f t="shared" si="55"/>
        <v>0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2.4989999999999999E-3</v>
      </c>
      <c r="F215" s="58">
        <f t="shared" si="57"/>
        <v>0</v>
      </c>
      <c r="G215" s="47">
        <v>400</v>
      </c>
      <c r="H215" s="5">
        <f>61-H211-H212-H213-H214-H216-H217-H218-H219-H220-H221-H222-H223-H224-H225-H226-H227-H228-H229-H230-H231-H232</f>
        <v>0.99960000000000004</v>
      </c>
      <c r="I215" s="7">
        <f t="shared" si="54"/>
        <v>0</v>
      </c>
      <c r="J215" s="8">
        <f t="shared" si="55"/>
        <v>0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0</v>
      </c>
      <c r="G216" s="47">
        <v>50</v>
      </c>
      <c r="H216" s="5">
        <f t="shared" ref="H216:H221" si="58">G216*E216</f>
        <v>5.35</v>
      </c>
      <c r="I216" s="7">
        <f t="shared" si="54"/>
        <v>0</v>
      </c>
      <c r="J216" s="8">
        <f t="shared" si="55"/>
        <v>0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0</v>
      </c>
      <c r="G217" s="47">
        <v>58</v>
      </c>
      <c r="H217" s="5">
        <f t="shared" si="58"/>
        <v>0.34800000000000003</v>
      </c>
      <c r="I217" s="7">
        <f t="shared" si="54"/>
        <v>0</v>
      </c>
      <c r="J217" s="8">
        <f t="shared" si="55"/>
        <v>0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0</v>
      </c>
      <c r="G218" s="47">
        <v>40</v>
      </c>
      <c r="H218" s="5">
        <f t="shared" si="58"/>
        <v>0.52</v>
      </c>
      <c r="I218" s="7">
        <f t="shared" si="54"/>
        <v>0</v>
      </c>
      <c r="J218" s="8">
        <f t="shared" si="55"/>
        <v>0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0</v>
      </c>
      <c r="G219" s="47">
        <v>27</v>
      </c>
      <c r="H219" s="5">
        <f t="shared" si="58"/>
        <v>0.32400000000000001</v>
      </c>
      <c r="I219" s="7">
        <f t="shared" si="54"/>
        <v>0</v>
      </c>
      <c r="J219" s="8">
        <f t="shared" si="55"/>
        <v>0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0</v>
      </c>
      <c r="G220" s="47">
        <v>115</v>
      </c>
      <c r="H220" s="5">
        <f t="shared" si="58"/>
        <v>0.34500000000000003</v>
      </c>
      <c r="I220" s="7">
        <f t="shared" si="54"/>
        <v>0</v>
      </c>
      <c r="J220" s="8">
        <f t="shared" si="55"/>
        <v>0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0</v>
      </c>
      <c r="G221" s="47">
        <v>165</v>
      </c>
      <c r="H221" s="5">
        <f t="shared" si="58"/>
        <v>0.99</v>
      </c>
      <c r="I221" s="7">
        <f t="shared" si="54"/>
        <v>0</v>
      </c>
      <c r="J221" s="8">
        <f t="shared" si="55"/>
        <v>0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0</v>
      </c>
      <c r="G222" s="47"/>
      <c r="H222" s="5"/>
      <c r="I222" s="7"/>
      <c r="J222" s="8">
        <f t="shared" si="55"/>
        <v>0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0</v>
      </c>
      <c r="G223" s="47">
        <v>400</v>
      </c>
      <c r="H223" s="5">
        <f t="shared" ref="H223:H230" si="59">G223*E223</f>
        <v>35.6</v>
      </c>
      <c r="I223" s="7">
        <f t="shared" ref="I223:I230" si="60">J223*G223</f>
        <v>0</v>
      </c>
      <c r="J223" s="8">
        <f t="shared" si="55"/>
        <v>0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0</v>
      </c>
      <c r="G224" s="47">
        <v>40</v>
      </c>
      <c r="H224" s="5">
        <f t="shared" si="59"/>
        <v>0.12</v>
      </c>
      <c r="I224" s="7">
        <f t="shared" si="60"/>
        <v>0</v>
      </c>
      <c r="J224" s="8">
        <f t="shared" si="55"/>
        <v>0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0</v>
      </c>
      <c r="G225" s="47">
        <v>27</v>
      </c>
      <c r="H225" s="5">
        <f t="shared" si="59"/>
        <v>8.1000000000000003E-2</v>
      </c>
      <c r="I225" s="7">
        <f t="shared" si="60"/>
        <v>0</v>
      </c>
      <c r="J225" s="8">
        <f t="shared" si="55"/>
        <v>0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0</v>
      </c>
      <c r="G226" s="47">
        <v>55</v>
      </c>
      <c r="H226" s="5">
        <f t="shared" si="59"/>
        <v>2.8049999999999997</v>
      </c>
      <c r="I226" s="7">
        <f t="shared" si="60"/>
        <v>0</v>
      </c>
      <c r="J226" s="8">
        <f t="shared" si="55"/>
        <v>0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0</v>
      </c>
      <c r="G227" s="47">
        <v>665</v>
      </c>
      <c r="H227" s="5">
        <f t="shared" si="59"/>
        <v>3.3250000000000002</v>
      </c>
      <c r="I227" s="7">
        <f t="shared" si="60"/>
        <v>0</v>
      </c>
      <c r="J227" s="8">
        <f t="shared" si="55"/>
        <v>0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0</v>
      </c>
      <c r="G228" s="47">
        <v>140</v>
      </c>
      <c r="H228" s="5">
        <f t="shared" si="59"/>
        <v>2.8000000000000003</v>
      </c>
      <c r="I228" s="7">
        <f t="shared" si="60"/>
        <v>0</v>
      </c>
      <c r="J228" s="8">
        <f t="shared" si="55"/>
        <v>0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0</v>
      </c>
      <c r="G229" s="47">
        <v>50</v>
      </c>
      <c r="H229" s="5">
        <f t="shared" si="59"/>
        <v>1</v>
      </c>
      <c r="I229" s="7">
        <f t="shared" si="60"/>
        <v>0</v>
      </c>
      <c r="J229" s="8">
        <f t="shared" si="55"/>
        <v>0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0</v>
      </c>
      <c r="G230" s="47">
        <v>297</v>
      </c>
      <c r="H230" s="5">
        <f t="shared" si="59"/>
        <v>5.9400000000000001E-2</v>
      </c>
      <c r="I230" s="7">
        <f t="shared" si="60"/>
        <v>0</v>
      </c>
      <c r="J230" s="8">
        <f t="shared" si="55"/>
        <v>0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0</v>
      </c>
      <c r="G231" s="47"/>
      <c r="H231" s="5"/>
      <c r="I231" s="7"/>
      <c r="J231" s="8">
        <f t="shared" si="55"/>
        <v>0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0</v>
      </c>
      <c r="G232" s="47">
        <v>40</v>
      </c>
      <c r="H232" s="5">
        <f>G232*E232</f>
        <v>1.6</v>
      </c>
      <c r="I232" s="7">
        <f>J232*G232</f>
        <v>0</v>
      </c>
      <c r="J232" s="8">
        <f t="shared" si="55"/>
        <v>0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97"/>
      <c r="G233" s="97"/>
      <c r="H233" s="2">
        <f>SUM(H211:H232)</f>
        <v>61</v>
      </c>
      <c r="I233" s="2">
        <f>SUM(I211:I232)</f>
        <v>0</v>
      </c>
      <c r="J233" s="45">
        <f>SUM(J211:J232)</f>
        <v>0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1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1.3680000000000001</v>
      </c>
      <c r="J234" s="8">
        <f>F234*E234</f>
        <v>3.6000000000000004E-2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1</v>
      </c>
      <c r="G235" s="47">
        <v>140</v>
      </c>
      <c r="H235" s="5">
        <f t="shared" si="61"/>
        <v>1.4000000000000001</v>
      </c>
      <c r="I235" s="7">
        <f t="shared" si="62"/>
        <v>1.4000000000000001</v>
      </c>
      <c r="J235" s="8">
        <f t="shared" ref="J235:J258" si="63">F235*E235</f>
        <v>0.01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1</v>
      </c>
      <c r="G236" s="48">
        <v>350</v>
      </c>
      <c r="H236" s="5">
        <f t="shared" si="61"/>
        <v>3.5</v>
      </c>
      <c r="I236" s="7">
        <f t="shared" si="62"/>
        <v>3.5</v>
      </c>
      <c r="J236" s="8">
        <f t="shared" si="63"/>
        <v>0.01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1</v>
      </c>
      <c r="G237" s="49">
        <v>115</v>
      </c>
      <c r="H237" s="5">
        <f t="shared" si="61"/>
        <v>0.46</v>
      </c>
      <c r="I237" s="7">
        <f t="shared" si="62"/>
        <v>0.46</v>
      </c>
      <c r="J237" s="8">
        <f t="shared" si="63"/>
        <v>4.0000000000000001E-3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1</v>
      </c>
      <c r="G238" s="47">
        <v>30</v>
      </c>
      <c r="H238" s="5">
        <f t="shared" si="61"/>
        <v>0.75</v>
      </c>
      <c r="I238" s="7">
        <f t="shared" si="62"/>
        <v>0.75</v>
      </c>
      <c r="J238" s="8">
        <f t="shared" si="63"/>
        <v>2.5000000000000001E-2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1</v>
      </c>
      <c r="G239" s="48">
        <v>38</v>
      </c>
      <c r="H239" s="5">
        <f t="shared" si="61"/>
        <v>1.9000000000000001</v>
      </c>
      <c r="I239" s="7">
        <f t="shared" si="62"/>
        <v>1.9000000000000001</v>
      </c>
      <c r="J239" s="8">
        <f t="shared" si="63"/>
        <v>0.05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1</v>
      </c>
      <c r="G240" s="49">
        <v>50</v>
      </c>
      <c r="H240" s="5">
        <f t="shared" si="61"/>
        <v>1.35</v>
      </c>
      <c r="I240" s="7">
        <f t="shared" si="62"/>
        <v>1.35</v>
      </c>
      <c r="J240" s="8">
        <f t="shared" si="63"/>
        <v>2.7E-2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1</v>
      </c>
      <c r="G241" s="50">
        <v>40</v>
      </c>
      <c r="H241" s="5">
        <f t="shared" si="61"/>
        <v>0.52</v>
      </c>
      <c r="I241" s="7">
        <f t="shared" si="62"/>
        <v>0.52</v>
      </c>
      <c r="J241" s="8">
        <f t="shared" si="63"/>
        <v>1.2999999999999999E-2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1</v>
      </c>
      <c r="G242" s="47">
        <v>27</v>
      </c>
      <c r="H242" s="5">
        <f t="shared" si="61"/>
        <v>0.32400000000000001</v>
      </c>
      <c r="I242" s="7">
        <f t="shared" si="62"/>
        <v>0.32400000000000001</v>
      </c>
      <c r="J242" s="8">
        <f t="shared" si="63"/>
        <v>1.2E-2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1</v>
      </c>
      <c r="G243" s="47">
        <v>165</v>
      </c>
      <c r="H243" s="5">
        <f t="shared" si="61"/>
        <v>1.2375</v>
      </c>
      <c r="I243" s="7">
        <f t="shared" si="62"/>
        <v>1.2375</v>
      </c>
      <c r="J243" s="8">
        <f t="shared" si="63"/>
        <v>7.4999999999999997E-3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1</v>
      </c>
      <c r="G244" s="47">
        <v>665</v>
      </c>
      <c r="H244" s="5">
        <f t="shared" si="61"/>
        <v>3.3250000000000002</v>
      </c>
      <c r="I244" s="7">
        <f t="shared" si="62"/>
        <v>3.3250000000000002</v>
      </c>
      <c r="J244" s="8">
        <f t="shared" si="63"/>
        <v>5.0000000000000001E-3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1</v>
      </c>
      <c r="G245" s="47">
        <v>50</v>
      </c>
      <c r="H245" s="5">
        <f t="shared" si="61"/>
        <v>0.125</v>
      </c>
      <c r="I245" s="7">
        <f t="shared" si="62"/>
        <v>0.125</v>
      </c>
      <c r="J245" s="8">
        <f t="shared" si="63"/>
        <v>2.5000000000000001E-3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1</v>
      </c>
      <c r="G246" s="47">
        <v>297</v>
      </c>
      <c r="H246" s="5">
        <f t="shared" si="61"/>
        <v>0.1188</v>
      </c>
      <c r="I246" s="7">
        <f t="shared" si="62"/>
        <v>0.1188</v>
      </c>
      <c r="J246" s="8">
        <f t="shared" si="63"/>
        <v>4.0000000000000002E-4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1</v>
      </c>
      <c r="G247" s="47"/>
      <c r="H247" s="5"/>
      <c r="I247" s="7"/>
      <c r="J247" s="8">
        <f>F247*E247</f>
        <v>0.2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2.5291750000000009E-2</v>
      </c>
      <c r="F248" s="58">
        <f t="shared" si="65"/>
        <v>1</v>
      </c>
      <c r="G248" s="48">
        <v>400</v>
      </c>
      <c r="H248" s="5">
        <f>61-H234-H235-H236-H237-H238-H239-H240-H241-H242-H243-H244-H245-H246-H247-H249-H250-H251-H252-H253-H254-H255-H256-H257-H258</f>
        <v>10.116700000000003</v>
      </c>
      <c r="I248" s="7">
        <f t="shared" ref="I248:I258" si="66">J248*G248</f>
        <v>10.116700000000003</v>
      </c>
      <c r="J248" s="6">
        <f t="shared" si="63"/>
        <v>2.5291750000000009E-2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1</v>
      </c>
      <c r="G249" s="48">
        <v>40</v>
      </c>
      <c r="H249" s="5">
        <f t="shared" ref="H249:H258" si="67">G249*E249</f>
        <v>0.36000000000000004</v>
      </c>
      <c r="I249" s="7">
        <f t="shared" si="66"/>
        <v>0.36000000000000004</v>
      </c>
      <c r="J249" s="6">
        <f t="shared" si="63"/>
        <v>9.0000000000000011E-3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1</v>
      </c>
      <c r="G250" s="48">
        <v>75</v>
      </c>
      <c r="H250" s="5">
        <f t="shared" si="67"/>
        <v>0.9</v>
      </c>
      <c r="I250" s="7">
        <f t="shared" si="66"/>
        <v>0.9</v>
      </c>
      <c r="J250" s="6">
        <f t="shared" si="63"/>
        <v>1.2E-2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1</v>
      </c>
      <c r="G251" s="48">
        <v>175</v>
      </c>
      <c r="H251" s="5">
        <f t="shared" si="67"/>
        <v>0.875</v>
      </c>
      <c r="I251" s="7">
        <f t="shared" si="66"/>
        <v>0.875</v>
      </c>
      <c r="J251" s="6">
        <f t="shared" si="63"/>
        <v>5.0000000000000001E-3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1</v>
      </c>
      <c r="G252" s="48">
        <v>115</v>
      </c>
      <c r="H252" s="5">
        <f t="shared" si="67"/>
        <v>0.34500000000000003</v>
      </c>
      <c r="I252" s="7">
        <f t="shared" si="66"/>
        <v>0.34500000000000003</v>
      </c>
      <c r="J252" s="6">
        <f t="shared" si="63"/>
        <v>3.0000000000000001E-3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1</v>
      </c>
      <c r="G253" s="47">
        <v>50</v>
      </c>
      <c r="H253" s="5">
        <f t="shared" si="67"/>
        <v>8.5500000000000007</v>
      </c>
      <c r="I253" s="7">
        <f t="shared" si="66"/>
        <v>8.5500000000000007</v>
      </c>
      <c r="J253" s="8">
        <f t="shared" si="63"/>
        <v>0.17100000000000001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1</v>
      </c>
      <c r="G254" s="47">
        <v>665</v>
      </c>
      <c r="H254" s="5">
        <f t="shared" si="67"/>
        <v>3.3250000000000002</v>
      </c>
      <c r="I254" s="7">
        <f t="shared" si="66"/>
        <v>3.3250000000000002</v>
      </c>
      <c r="J254" s="8">
        <f t="shared" si="63"/>
        <v>5.0000000000000001E-3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1</v>
      </c>
      <c r="G255" s="47">
        <v>75</v>
      </c>
      <c r="H255" s="5">
        <f t="shared" si="67"/>
        <v>1.8</v>
      </c>
      <c r="I255" s="7">
        <f t="shared" si="66"/>
        <v>1.8</v>
      </c>
      <c r="J255" s="8">
        <f t="shared" si="63"/>
        <v>2.4E-2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100" t="s">
        <v>65</v>
      </c>
      <c r="D256" s="38" t="s">
        <v>65</v>
      </c>
      <c r="E256" s="44">
        <v>0.2</v>
      </c>
      <c r="F256" s="58">
        <f t="shared" si="65"/>
        <v>1</v>
      </c>
      <c r="G256" s="47">
        <v>60</v>
      </c>
      <c r="H256" s="102">
        <f t="shared" si="67"/>
        <v>12</v>
      </c>
      <c r="I256" s="7">
        <f t="shared" si="66"/>
        <v>12</v>
      </c>
      <c r="J256" s="8">
        <f t="shared" si="63"/>
        <v>0.2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1</v>
      </c>
      <c r="G257" s="47">
        <v>40</v>
      </c>
      <c r="H257" s="5">
        <f t="shared" si="67"/>
        <v>1.6</v>
      </c>
      <c r="I257" s="7">
        <f t="shared" si="66"/>
        <v>1.6</v>
      </c>
      <c r="J257" s="8">
        <f t="shared" si="63"/>
        <v>0.04</v>
      </c>
    </row>
    <row r="258" spans="1:51" ht="15.75" customHeight="1" x14ac:dyDescent="0.25">
      <c r="A258" s="191"/>
      <c r="B258" s="60">
        <f t="shared" si="64"/>
        <v>2</v>
      </c>
      <c r="C258" s="99" t="s">
        <v>22</v>
      </c>
      <c r="D258" s="39" t="s">
        <v>22</v>
      </c>
      <c r="E258" s="6">
        <v>0.05</v>
      </c>
      <c r="F258" s="58">
        <f t="shared" si="65"/>
        <v>1</v>
      </c>
      <c r="G258" s="48">
        <v>95</v>
      </c>
      <c r="H258" s="5">
        <f t="shared" si="67"/>
        <v>4.75</v>
      </c>
      <c r="I258" s="7">
        <f t="shared" si="66"/>
        <v>4.75</v>
      </c>
      <c r="J258" s="8">
        <f t="shared" si="63"/>
        <v>0.05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97"/>
      <c r="G259" s="97"/>
      <c r="H259" s="2">
        <f>SUM(H234:H258)</f>
        <v>61.000000000000007</v>
      </c>
      <c r="I259" s="2">
        <f>SUM(I234:I258)</f>
        <v>61.000000000000007</v>
      </c>
      <c r="J259" s="45">
        <f>SUM(J234:J258)</f>
        <v>0.94669175000000028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2</v>
      </c>
      <c r="G263" s="47">
        <v>38</v>
      </c>
      <c r="H263" s="102">
        <f t="shared" ref="H263:H268" si="68">G263*E263</f>
        <v>0.98799999999999999</v>
      </c>
      <c r="I263" s="7">
        <f t="shared" ref="I263:I272" si="69">J263*G263</f>
        <v>1.976</v>
      </c>
      <c r="J263" s="8">
        <f t="shared" ref="J263:J280" si="70">F263*E263</f>
        <v>5.1999999999999998E-2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2</v>
      </c>
      <c r="G264" s="47">
        <v>115</v>
      </c>
      <c r="H264" s="102">
        <f t="shared" si="68"/>
        <v>0.69000000000000006</v>
      </c>
      <c r="I264" s="7">
        <f t="shared" si="69"/>
        <v>1.3800000000000001</v>
      </c>
      <c r="J264" s="8">
        <f t="shared" si="70"/>
        <v>1.2E-2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2</v>
      </c>
      <c r="G265" s="47">
        <v>50</v>
      </c>
      <c r="H265" s="102">
        <f t="shared" si="68"/>
        <v>1.7500000000000002</v>
      </c>
      <c r="I265" s="7">
        <f t="shared" si="69"/>
        <v>3.5000000000000004</v>
      </c>
      <c r="J265" s="8">
        <f t="shared" si="70"/>
        <v>7.0000000000000007E-2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2</v>
      </c>
      <c r="G266" s="47">
        <v>50</v>
      </c>
      <c r="H266" s="102">
        <f t="shared" si="68"/>
        <v>1.25</v>
      </c>
      <c r="I266" s="7">
        <f t="shared" si="69"/>
        <v>2.5</v>
      </c>
      <c r="J266" s="8">
        <f t="shared" si="70"/>
        <v>0.05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2</v>
      </c>
      <c r="G267" s="47">
        <v>40</v>
      </c>
      <c r="H267" s="102">
        <f t="shared" si="68"/>
        <v>0.76</v>
      </c>
      <c r="I267" s="7">
        <f t="shared" si="69"/>
        <v>1.52</v>
      </c>
      <c r="J267" s="8">
        <f t="shared" si="70"/>
        <v>3.7999999999999999E-2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2</v>
      </c>
      <c r="G268" s="47">
        <v>27</v>
      </c>
      <c r="H268" s="102">
        <f t="shared" si="68"/>
        <v>0.48599999999999999</v>
      </c>
      <c r="I268" s="7">
        <f t="shared" si="69"/>
        <v>0.97199999999999998</v>
      </c>
      <c r="J268" s="8">
        <f t="shared" si="70"/>
        <v>3.5999999999999997E-2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7.2829000000000019E-2</v>
      </c>
      <c r="F269" s="58">
        <f t="shared" si="72"/>
        <v>2</v>
      </c>
      <c r="G269" s="49">
        <v>400</v>
      </c>
      <c r="H269" s="5">
        <f>61-H263-H264-H265-H266-H267-H268-H270-H271-H272-H273-H274-H275-H276-H277-H278-H279-H280</f>
        <v>29.131600000000009</v>
      </c>
      <c r="I269" s="7">
        <f t="shared" si="69"/>
        <v>58.263200000000012</v>
      </c>
      <c r="J269" s="8">
        <f t="shared" si="70"/>
        <v>0.14565800000000004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2</v>
      </c>
      <c r="G270" s="49">
        <v>130</v>
      </c>
      <c r="H270" s="5">
        <f>G270*E270</f>
        <v>3.9</v>
      </c>
      <c r="I270" s="7">
        <f t="shared" si="69"/>
        <v>7.8</v>
      </c>
      <c r="J270" s="8">
        <f t="shared" si="70"/>
        <v>0.06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2</v>
      </c>
      <c r="G271" s="49">
        <v>165</v>
      </c>
      <c r="H271" s="5">
        <f>G271*E271</f>
        <v>1.98</v>
      </c>
      <c r="I271" s="7">
        <f t="shared" si="69"/>
        <v>3.96</v>
      </c>
      <c r="J271" s="8">
        <f t="shared" si="70"/>
        <v>2.4E-2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2</v>
      </c>
      <c r="G272" s="47">
        <v>215</v>
      </c>
      <c r="H272" s="5">
        <f>G272*E272</f>
        <v>0.43</v>
      </c>
      <c r="I272" s="7">
        <f t="shared" si="69"/>
        <v>0.86</v>
      </c>
      <c r="J272" s="8">
        <f t="shared" si="70"/>
        <v>4.0000000000000001E-3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2</v>
      </c>
      <c r="G273" s="47"/>
      <c r="H273" s="5"/>
      <c r="I273" s="7"/>
      <c r="J273" s="8">
        <f t="shared" si="70"/>
        <v>0.4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2</v>
      </c>
      <c r="G274" s="47">
        <v>50</v>
      </c>
      <c r="H274" s="5">
        <f>G274*E274</f>
        <v>10</v>
      </c>
      <c r="I274" s="7">
        <f>J274*G274</f>
        <v>20</v>
      </c>
      <c r="J274" s="8">
        <f t="shared" si="70"/>
        <v>0.4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2</v>
      </c>
      <c r="G275" s="47">
        <v>665</v>
      </c>
      <c r="H275" s="5">
        <f>G275*E275</f>
        <v>3.3250000000000002</v>
      </c>
      <c r="I275" s="7">
        <f>J275*G275</f>
        <v>6.65</v>
      </c>
      <c r="J275" s="8">
        <f t="shared" si="70"/>
        <v>0.01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2</v>
      </c>
      <c r="G276" s="49">
        <v>75</v>
      </c>
      <c r="H276" s="5">
        <f>G276*E276</f>
        <v>3.4499999999999997</v>
      </c>
      <c r="I276" s="7">
        <f>J276*G276</f>
        <v>6.8999999999999995</v>
      </c>
      <c r="J276" s="8">
        <f t="shared" si="70"/>
        <v>9.1999999999999998E-2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2</v>
      </c>
      <c r="G277" s="47">
        <v>50</v>
      </c>
      <c r="H277" s="5">
        <f>G277*E277</f>
        <v>1.2</v>
      </c>
      <c r="I277" s="7">
        <f>J277*G277</f>
        <v>2.4</v>
      </c>
      <c r="J277" s="8">
        <f t="shared" si="70"/>
        <v>4.8000000000000001E-2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2</v>
      </c>
      <c r="G278" s="47">
        <v>297</v>
      </c>
      <c r="H278" s="5">
        <f>G278*E278</f>
        <v>5.9400000000000001E-2</v>
      </c>
      <c r="I278" s="7">
        <f>J278*G278</f>
        <v>0.1188</v>
      </c>
      <c r="J278" s="8">
        <f t="shared" si="70"/>
        <v>4.0000000000000002E-4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2</v>
      </c>
      <c r="G279" s="47"/>
      <c r="H279" s="5"/>
      <c r="I279" s="7"/>
      <c r="J279" s="8">
        <f t="shared" si="70"/>
        <v>0.34399999999999997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2</v>
      </c>
      <c r="G280" s="47">
        <v>40</v>
      </c>
      <c r="H280" s="5">
        <f>G280*E280</f>
        <v>1.6</v>
      </c>
      <c r="I280" s="7">
        <f>J280*G280</f>
        <v>3.2</v>
      </c>
      <c r="J280" s="8">
        <f t="shared" si="70"/>
        <v>0.08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97"/>
      <c r="G281" s="97"/>
      <c r="H281" s="2">
        <f>SUM(H263:H280)</f>
        <v>61.000000000000014</v>
      </c>
      <c r="I281" s="2">
        <f>SUM(I263:I280)</f>
        <v>122.00000000000001</v>
      </c>
      <c r="J281" s="45">
        <f>SUM(J263:J280)</f>
        <v>1.8660580000000002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1</v>
      </c>
      <c r="G282" s="49">
        <v>30</v>
      </c>
      <c r="H282" s="5">
        <f t="shared" ref="H282:H291" si="73">G282*E282</f>
        <v>1.7999999999999998</v>
      </c>
      <c r="I282" s="7">
        <f t="shared" ref="I282:I291" si="74">J282*G282</f>
        <v>1.7999999999999998</v>
      </c>
      <c r="J282" s="8">
        <f>F282*E282</f>
        <v>0.06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1</v>
      </c>
      <c r="G283" s="49">
        <v>40</v>
      </c>
      <c r="H283" s="5">
        <f t="shared" si="73"/>
        <v>0.32</v>
      </c>
      <c r="I283" s="7">
        <f t="shared" si="74"/>
        <v>0.32</v>
      </c>
      <c r="J283" s="8">
        <f t="shared" ref="J283:J304" si="75">F283*E283</f>
        <v>8.0000000000000002E-3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1</v>
      </c>
      <c r="G284" s="49">
        <v>297</v>
      </c>
      <c r="H284" s="5">
        <f t="shared" si="73"/>
        <v>5.9400000000000001E-2</v>
      </c>
      <c r="I284" s="7">
        <f t="shared" si="74"/>
        <v>5.9400000000000001E-2</v>
      </c>
      <c r="J284" s="8">
        <f t="shared" si="75"/>
        <v>2.0000000000000001E-4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1</v>
      </c>
      <c r="G285" s="49">
        <v>50</v>
      </c>
      <c r="H285" s="5">
        <f t="shared" si="73"/>
        <v>0.15</v>
      </c>
      <c r="I285" s="7">
        <f t="shared" si="74"/>
        <v>0.15</v>
      </c>
      <c r="J285" s="8">
        <f t="shared" si="75"/>
        <v>3.0000000000000001E-3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1</v>
      </c>
      <c r="G286" s="47">
        <v>115</v>
      </c>
      <c r="H286" s="5">
        <f t="shared" si="73"/>
        <v>0.34500000000000003</v>
      </c>
      <c r="I286" s="7">
        <f t="shared" si="74"/>
        <v>0.34500000000000003</v>
      </c>
      <c r="J286" s="8">
        <f t="shared" si="75"/>
        <v>3.0000000000000001E-3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1</v>
      </c>
      <c r="G287" s="47">
        <v>50</v>
      </c>
      <c r="H287" s="5">
        <f t="shared" si="73"/>
        <v>5</v>
      </c>
      <c r="I287" s="7">
        <f t="shared" si="74"/>
        <v>5</v>
      </c>
      <c r="J287" s="8">
        <f t="shared" si="75"/>
        <v>0.1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1</v>
      </c>
      <c r="G288" s="47">
        <v>48</v>
      </c>
      <c r="H288" s="5">
        <f t="shared" si="73"/>
        <v>0.96</v>
      </c>
      <c r="I288" s="7">
        <f t="shared" si="74"/>
        <v>0.96</v>
      </c>
      <c r="J288" s="8">
        <f t="shared" si="75"/>
        <v>0.02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1</v>
      </c>
      <c r="G289" s="47">
        <v>40</v>
      </c>
      <c r="H289" s="5">
        <f t="shared" si="73"/>
        <v>0.52</v>
      </c>
      <c r="I289" s="7">
        <f t="shared" si="74"/>
        <v>0.52</v>
      </c>
      <c r="J289" s="8">
        <f t="shared" si="75"/>
        <v>1.3000000000000001E-2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1</v>
      </c>
      <c r="G290" s="47">
        <v>27</v>
      </c>
      <c r="H290" s="5">
        <f t="shared" si="73"/>
        <v>0.32400000000000001</v>
      </c>
      <c r="I290" s="7">
        <f t="shared" si="74"/>
        <v>0.32400000000000001</v>
      </c>
      <c r="J290" s="8">
        <f t="shared" si="75"/>
        <v>1.2E-2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1</v>
      </c>
      <c r="G291" s="47">
        <v>115</v>
      </c>
      <c r="H291" s="5">
        <f t="shared" si="73"/>
        <v>0.57500000000000007</v>
      </c>
      <c r="I291" s="7">
        <f t="shared" si="74"/>
        <v>0.57500000000000007</v>
      </c>
      <c r="J291" s="8">
        <f t="shared" si="75"/>
        <v>5.0000000000000001E-3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1</v>
      </c>
      <c r="G292" s="48"/>
      <c r="H292" s="102"/>
      <c r="I292" s="7"/>
      <c r="J292" s="6">
        <f t="shared" si="75"/>
        <v>0.17499999999999999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9.4677948717948768E-2</v>
      </c>
      <c r="F293" s="58">
        <f t="shared" si="77"/>
        <v>1</v>
      </c>
      <c r="G293" s="47">
        <v>195</v>
      </c>
      <c r="H293" s="5">
        <f>61-H282-H283-H284-H285-H286-H287-H288-H289-H290-H291-H294-H295-H296-H297-H298-H299-H300-H302-H303-H304</f>
        <v>18.46220000000001</v>
      </c>
      <c r="I293" s="7">
        <f t="shared" ref="I293:I300" si="78">J293*G293</f>
        <v>18.46220000000001</v>
      </c>
      <c r="J293" s="8">
        <f t="shared" si="75"/>
        <v>9.4677948717948768E-2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1</v>
      </c>
      <c r="G294" s="49">
        <v>40</v>
      </c>
      <c r="H294" s="5">
        <f t="shared" ref="H294:H300" si="79">G294*E294</f>
        <v>0.8</v>
      </c>
      <c r="I294" s="7">
        <f t="shared" si="78"/>
        <v>0.8</v>
      </c>
      <c r="J294" s="8">
        <f t="shared" si="75"/>
        <v>0.02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1</v>
      </c>
      <c r="G295" s="47">
        <v>27</v>
      </c>
      <c r="H295" s="5">
        <f t="shared" si="79"/>
        <v>0.35099999999999998</v>
      </c>
      <c r="I295" s="7">
        <f t="shared" si="78"/>
        <v>0.35099999999999998</v>
      </c>
      <c r="J295" s="8">
        <f t="shared" si="75"/>
        <v>1.2999999999999999E-2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1</v>
      </c>
      <c r="G296" s="47">
        <v>665</v>
      </c>
      <c r="H296" s="5">
        <f t="shared" si="79"/>
        <v>6.65</v>
      </c>
      <c r="I296" s="7">
        <f t="shared" si="78"/>
        <v>6.65</v>
      </c>
      <c r="J296" s="8">
        <f t="shared" si="75"/>
        <v>0.01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1</v>
      </c>
      <c r="G297" s="47">
        <v>58</v>
      </c>
      <c r="H297" s="5">
        <f t="shared" si="79"/>
        <v>3.3640000000000003</v>
      </c>
      <c r="I297" s="7">
        <f t="shared" si="78"/>
        <v>3.3640000000000003</v>
      </c>
      <c r="J297" s="8">
        <f>F297*E297</f>
        <v>5.8000000000000003E-2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1</v>
      </c>
      <c r="G298" s="53">
        <v>135</v>
      </c>
      <c r="H298" s="43">
        <f t="shared" si="79"/>
        <v>6.21</v>
      </c>
      <c r="I298" s="43">
        <f t="shared" si="78"/>
        <v>6.21</v>
      </c>
      <c r="J298" s="6">
        <f>F298*E298</f>
        <v>4.5999999999999999E-2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1</v>
      </c>
      <c r="G299" s="47">
        <v>50</v>
      </c>
      <c r="H299" s="5">
        <f t="shared" si="79"/>
        <v>1.2</v>
      </c>
      <c r="I299" s="7">
        <f t="shared" si="78"/>
        <v>1.2</v>
      </c>
      <c r="J299" s="8">
        <f t="shared" si="75"/>
        <v>2.4E-2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1</v>
      </c>
      <c r="G300" s="47">
        <v>297</v>
      </c>
      <c r="H300" s="5">
        <f t="shared" si="79"/>
        <v>5.9400000000000001E-2</v>
      </c>
      <c r="I300" s="7">
        <f t="shared" si="78"/>
        <v>5.9400000000000001E-2</v>
      </c>
      <c r="J300" s="8">
        <f t="shared" si="75"/>
        <v>2.0000000000000001E-4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1</v>
      </c>
      <c r="G301" s="47"/>
      <c r="H301" s="5"/>
      <c r="I301" s="7"/>
      <c r="J301" s="8">
        <f t="shared" si="75"/>
        <v>0.17199999999999999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1</v>
      </c>
      <c r="G302" s="47">
        <v>40</v>
      </c>
      <c r="H302" s="5">
        <f>G302*E302</f>
        <v>1.6</v>
      </c>
      <c r="I302" s="7">
        <f>J302*G302</f>
        <v>1.6</v>
      </c>
      <c r="J302" s="8">
        <f t="shared" si="75"/>
        <v>0.04</v>
      </c>
    </row>
    <row r="303" spans="1:51" ht="15.75" customHeight="1" x14ac:dyDescent="0.25">
      <c r="A303" s="181"/>
      <c r="B303" s="60">
        <f t="shared" si="76"/>
        <v>2</v>
      </c>
      <c r="C303" s="99" t="s">
        <v>22</v>
      </c>
      <c r="D303" s="39" t="s">
        <v>22</v>
      </c>
      <c r="E303" s="6">
        <v>0.05</v>
      </c>
      <c r="F303" s="58">
        <f t="shared" si="77"/>
        <v>1</v>
      </c>
      <c r="G303" s="48">
        <v>95</v>
      </c>
      <c r="H303" s="5">
        <f>G303*E303</f>
        <v>4.75</v>
      </c>
      <c r="I303" s="7">
        <f>J303*G303</f>
        <v>4.75</v>
      </c>
      <c r="J303" s="8">
        <f t="shared" si="75"/>
        <v>0.05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103" t="s">
        <v>14</v>
      </c>
      <c r="D304" s="36" t="s">
        <v>14</v>
      </c>
      <c r="E304" s="8">
        <v>0.1</v>
      </c>
      <c r="F304" s="58">
        <f t="shared" si="77"/>
        <v>1</v>
      </c>
      <c r="G304" s="48">
        <v>75</v>
      </c>
      <c r="H304" s="5">
        <f>G304*E304</f>
        <v>7.5</v>
      </c>
      <c r="I304" s="7">
        <f>J304*G304</f>
        <v>7.5</v>
      </c>
      <c r="J304" s="8">
        <f t="shared" si="75"/>
        <v>0.1</v>
      </c>
    </row>
    <row r="305" spans="1:14" ht="15.75" customHeight="1" x14ac:dyDescent="0.25">
      <c r="A305" s="174" t="s">
        <v>41</v>
      </c>
      <c r="B305" s="174"/>
      <c r="C305" s="174"/>
      <c r="D305" s="174"/>
      <c r="E305" s="97"/>
      <c r="F305" s="97"/>
      <c r="G305" s="97"/>
      <c r="H305" s="2">
        <f>SUM(H282:H304)</f>
        <v>61.000000000000007</v>
      </c>
      <c r="I305" s="2">
        <f>SUM(I282:I304)</f>
        <v>61.000000000000007</v>
      </c>
      <c r="J305" s="45">
        <f>SUM(J282:J304)</f>
        <v>1.0270779487179491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1830</v>
      </c>
      <c r="J306" s="54">
        <f>J28+J50+J73+J91+J128+J152+J178+J202+J233+J259+J281+J305</f>
        <v>28.557030217948721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90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A55:A72"/>
    <mergeCell ref="C55:C60"/>
    <mergeCell ref="C61:C65"/>
    <mergeCell ref="C66:C67"/>
    <mergeCell ref="C68:C71"/>
    <mergeCell ref="N43:P43"/>
    <mergeCell ref="C44:C47"/>
    <mergeCell ref="N44:P44"/>
    <mergeCell ref="A50:D50"/>
    <mergeCell ref="A54:B54"/>
    <mergeCell ref="A29:A49"/>
    <mergeCell ref="C29:C30"/>
    <mergeCell ref="C31:C36"/>
    <mergeCell ref="C37:C41"/>
    <mergeCell ref="C42:C43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2"/>
  <sheetViews>
    <sheetView view="pageBreakPreview" topLeftCell="A111" zoomScaleSheetLayoutView="100" workbookViewId="0">
      <selection activeCell="N47" sqref="N47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3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9" style="22" customWidth="1"/>
    <col min="18" max="18" width="14.28515625" style="13" customWidth="1"/>
    <col min="19" max="19" width="10.28515625" style="13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132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133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116</v>
      </c>
      <c r="N5" s="231" t="s">
        <v>115</v>
      </c>
      <c r="O5" s="233"/>
      <c r="P5" s="231" t="s">
        <v>117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2</v>
      </c>
      <c r="C7" s="102" t="s">
        <v>59</v>
      </c>
      <c r="D7" s="36" t="s">
        <v>3</v>
      </c>
      <c r="E7" s="44">
        <v>0.06</v>
      </c>
      <c r="F7" s="47">
        <f>B7*41</f>
        <v>82</v>
      </c>
      <c r="G7" s="47">
        <f t="shared" ref="G7:G16" si="0">Q7</f>
        <v>170</v>
      </c>
      <c r="H7" s="5">
        <f t="shared" ref="H7:H16" si="1">G7*E7</f>
        <v>10.199999999999999</v>
      </c>
      <c r="I7" s="7">
        <f t="shared" ref="I7:I16" si="2">J7*G7</f>
        <v>836.4</v>
      </c>
      <c r="J7" s="8">
        <f>F7*E7</f>
        <v>4.92</v>
      </c>
      <c r="L7" s="36" t="s">
        <v>3</v>
      </c>
      <c r="M7" s="8">
        <f>J7+J107</f>
        <v>11.89</v>
      </c>
      <c r="N7" s="67">
        <v>0.23</v>
      </c>
      <c r="O7" s="49">
        <v>150</v>
      </c>
      <c r="P7" s="8">
        <f>M7-N7++((Q7-O7)*N7)/Q7</f>
        <v>11.687058823529412</v>
      </c>
      <c r="Q7" s="49">
        <v>170</v>
      </c>
      <c r="R7" s="4">
        <f>P7*Q7</f>
        <v>1986.8000000000002</v>
      </c>
    </row>
    <row r="8" spans="1:18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82</v>
      </c>
      <c r="G8" s="47">
        <f t="shared" si="0"/>
        <v>40</v>
      </c>
      <c r="H8" s="5">
        <f t="shared" si="1"/>
        <v>1</v>
      </c>
      <c r="I8" s="7">
        <f t="shared" si="2"/>
        <v>82.000000000000014</v>
      </c>
      <c r="J8" s="8">
        <f t="shared" ref="J8:J28" si="3">F8*E8</f>
        <v>2.0500000000000003</v>
      </c>
      <c r="L8" s="36" t="s">
        <v>4</v>
      </c>
      <c r="M8" s="8">
        <f>J8+J179+J238+J282</f>
        <v>12.620000000000001</v>
      </c>
      <c r="N8" s="67">
        <v>0.41000000000000003</v>
      </c>
      <c r="O8" s="49">
        <v>30</v>
      </c>
      <c r="P8" s="8">
        <f t="shared" ref="P8:P40" si="4">M8-N8++((Q8-O8)*N8)/Q8</f>
        <v>12.3125</v>
      </c>
      <c r="Q8" s="49">
        <v>40</v>
      </c>
      <c r="R8" s="4">
        <f t="shared" ref="R8:R40" si="5">P8*Q8</f>
        <v>492.5</v>
      </c>
    </row>
    <row r="9" spans="1:18" x14ac:dyDescent="0.25">
      <c r="A9" s="203"/>
      <c r="B9" s="57">
        <f t="shared" ref="B9:B28" si="6">B8</f>
        <v>2</v>
      </c>
      <c r="C9" s="197"/>
      <c r="D9" s="36" t="s">
        <v>6</v>
      </c>
      <c r="E9" s="44">
        <v>0.05</v>
      </c>
      <c r="F9" s="58">
        <f t="shared" ref="F9:F28" si="7">F8</f>
        <v>82</v>
      </c>
      <c r="G9" s="48">
        <f t="shared" si="0"/>
        <v>38</v>
      </c>
      <c r="H9" s="5">
        <f t="shared" si="1"/>
        <v>1.9000000000000001</v>
      </c>
      <c r="I9" s="7">
        <f t="shared" si="2"/>
        <v>155.80000000000001</v>
      </c>
      <c r="J9" s="8">
        <f t="shared" si="3"/>
        <v>4.1000000000000005</v>
      </c>
      <c r="L9" s="36" t="s">
        <v>6</v>
      </c>
      <c r="M9" s="8">
        <f>J9+J30+J55+J129+J159+J211+J234+J239+J263</f>
        <v>31.050000000000004</v>
      </c>
      <c r="N9" s="67">
        <v>0.89500000000000013</v>
      </c>
      <c r="O9" s="49">
        <v>38</v>
      </c>
      <c r="P9" s="8">
        <f t="shared" si="4"/>
        <v>30.155000000000005</v>
      </c>
      <c r="Q9" s="49">
        <v>38</v>
      </c>
      <c r="R9" s="4">
        <f t="shared" si="5"/>
        <v>1145.8900000000001</v>
      </c>
    </row>
    <row r="10" spans="1:18" x14ac:dyDescent="0.25">
      <c r="A10" s="203"/>
      <c r="B10" s="57">
        <f t="shared" si="6"/>
        <v>2</v>
      </c>
      <c r="C10" s="197"/>
      <c r="D10" s="36" t="s">
        <v>8</v>
      </c>
      <c r="E10" s="44">
        <v>2.7E-2</v>
      </c>
      <c r="F10" s="58">
        <f t="shared" si="7"/>
        <v>82</v>
      </c>
      <c r="G10" s="49">
        <f t="shared" si="0"/>
        <v>50</v>
      </c>
      <c r="H10" s="5">
        <f t="shared" si="1"/>
        <v>1.35</v>
      </c>
      <c r="I10" s="7">
        <f t="shared" si="2"/>
        <v>110.7</v>
      </c>
      <c r="J10" s="8">
        <f t="shared" si="3"/>
        <v>2.214</v>
      </c>
      <c r="L10" s="36" t="s">
        <v>8</v>
      </c>
      <c r="M10" s="8">
        <f>J10+J32+J57+J66+J78+J111+J133+J144+J161+J165+J184+J216+J240+J253+J265+J274+J287</f>
        <v>146.54100000000003</v>
      </c>
      <c r="N10" s="67">
        <v>4.5190000000000001</v>
      </c>
      <c r="O10" s="49">
        <v>50</v>
      </c>
      <c r="P10" s="8">
        <f t="shared" si="4"/>
        <v>142.02200000000002</v>
      </c>
      <c r="Q10" s="49">
        <v>50</v>
      </c>
      <c r="R10" s="4">
        <f t="shared" si="5"/>
        <v>7101.1000000000013</v>
      </c>
    </row>
    <row r="11" spans="1:18" x14ac:dyDescent="0.25">
      <c r="A11" s="203"/>
      <c r="B11" s="57">
        <f t="shared" si="6"/>
        <v>2</v>
      </c>
      <c r="C11" s="197"/>
      <c r="D11" s="36" t="s">
        <v>9</v>
      </c>
      <c r="E11" s="44">
        <v>1.2999999999999999E-2</v>
      </c>
      <c r="F11" s="58">
        <f t="shared" si="7"/>
        <v>82</v>
      </c>
      <c r="G11" s="50">
        <f t="shared" si="0"/>
        <v>40</v>
      </c>
      <c r="H11" s="5">
        <f t="shared" si="1"/>
        <v>0.52</v>
      </c>
      <c r="I11" s="7">
        <f t="shared" si="2"/>
        <v>42.64</v>
      </c>
      <c r="J11" s="8">
        <f t="shared" si="3"/>
        <v>1.0660000000000001</v>
      </c>
      <c r="L11" s="36" t="s">
        <v>9</v>
      </c>
      <c r="M11" s="8">
        <f>J11+J20+J34+J59+J74+J80+J113+J119+J132+J135+J163+J167+J180+J186+J191+J214+J218+J224+J241+J267+J283+J289+J294</f>
        <v>35.179999999999993</v>
      </c>
      <c r="N11" s="67">
        <v>0.91500000000000015</v>
      </c>
      <c r="O11" s="49">
        <v>40</v>
      </c>
      <c r="P11" s="8">
        <f t="shared" si="4"/>
        <v>34.264999999999993</v>
      </c>
      <c r="Q11" s="49">
        <v>40</v>
      </c>
      <c r="R11" s="4">
        <f t="shared" si="5"/>
        <v>1370.5999999999997</v>
      </c>
    </row>
    <row r="12" spans="1:18" x14ac:dyDescent="0.25">
      <c r="A12" s="203"/>
      <c r="B12" s="57">
        <f t="shared" si="6"/>
        <v>2</v>
      </c>
      <c r="C12" s="197"/>
      <c r="D12" s="36" t="s">
        <v>11</v>
      </c>
      <c r="E12" s="44">
        <v>1.2E-2</v>
      </c>
      <c r="F12" s="58">
        <f t="shared" si="7"/>
        <v>82</v>
      </c>
      <c r="G12" s="47">
        <f t="shared" si="0"/>
        <v>27</v>
      </c>
      <c r="H12" s="5">
        <f t="shared" si="1"/>
        <v>0.32400000000000001</v>
      </c>
      <c r="I12" s="7">
        <f t="shared" si="2"/>
        <v>26.567999999999998</v>
      </c>
      <c r="J12" s="8">
        <f t="shared" si="3"/>
        <v>0.98399999999999999</v>
      </c>
      <c r="L12" s="36" t="s">
        <v>11</v>
      </c>
      <c r="M12" s="8">
        <f>J12+J21+J35+J60+J81+J85+J108+J114+J120+J136+J142+J164+J168++J187+J192+J219+J225+J242+J268+J290+J295</f>
        <v>24.382999999999996</v>
      </c>
      <c r="N12" s="67">
        <v>0.70699999999999996</v>
      </c>
      <c r="O12" s="49">
        <v>27</v>
      </c>
      <c r="P12" s="8">
        <f t="shared" si="4"/>
        <v>23.675999999999995</v>
      </c>
      <c r="Q12" s="49">
        <v>27</v>
      </c>
      <c r="R12" s="4">
        <f t="shared" si="5"/>
        <v>639.25199999999984</v>
      </c>
    </row>
    <row r="13" spans="1:18" x14ac:dyDescent="0.25">
      <c r="A13" s="203"/>
      <c r="B13" s="57">
        <f t="shared" si="6"/>
        <v>2</v>
      </c>
      <c r="C13" s="197"/>
      <c r="D13" s="36" t="s">
        <v>32</v>
      </c>
      <c r="E13" s="19">
        <v>7.4999999999999997E-3</v>
      </c>
      <c r="F13" s="58">
        <f t="shared" si="7"/>
        <v>82</v>
      </c>
      <c r="G13" s="47">
        <f t="shared" si="0"/>
        <v>170</v>
      </c>
      <c r="H13" s="5">
        <f t="shared" si="1"/>
        <v>1.2749999999999999</v>
      </c>
      <c r="I13" s="7">
        <f t="shared" si="2"/>
        <v>104.55</v>
      </c>
      <c r="J13" s="8">
        <f t="shared" si="3"/>
        <v>0.61499999999999999</v>
      </c>
      <c r="L13" s="36" t="s">
        <v>45</v>
      </c>
      <c r="M13" s="8">
        <f>J13+J63+J116+J141+J221+J243+J271</f>
        <v>5.3940000000000001</v>
      </c>
      <c r="N13" s="67">
        <v>0.13500000000000001</v>
      </c>
      <c r="O13" s="49">
        <v>165</v>
      </c>
      <c r="P13" s="8">
        <f t="shared" si="4"/>
        <v>5.2629705882352944</v>
      </c>
      <c r="Q13" s="49">
        <v>170</v>
      </c>
      <c r="R13" s="4">
        <f t="shared" si="5"/>
        <v>894.70500000000004</v>
      </c>
    </row>
    <row r="14" spans="1:18" x14ac:dyDescent="0.25">
      <c r="A14" s="203"/>
      <c r="B14" s="57">
        <f t="shared" si="6"/>
        <v>2</v>
      </c>
      <c r="C14" s="197"/>
      <c r="D14" s="36" t="s">
        <v>27</v>
      </c>
      <c r="E14" s="44">
        <v>5.0000000000000001E-3</v>
      </c>
      <c r="F14" s="58">
        <f t="shared" si="7"/>
        <v>82</v>
      </c>
      <c r="G14" s="47">
        <f t="shared" si="0"/>
        <v>750</v>
      </c>
      <c r="H14" s="5">
        <f t="shared" si="1"/>
        <v>3.75</v>
      </c>
      <c r="I14" s="7">
        <f t="shared" si="2"/>
        <v>307.5</v>
      </c>
      <c r="J14" s="8">
        <f t="shared" si="3"/>
        <v>0.41000000000000003</v>
      </c>
      <c r="L14" s="36" t="s">
        <v>27</v>
      </c>
      <c r="M14" s="8">
        <f>J14+J19+J44+J67+J87+J122+J145+J172+J174+J193+J227+J244+J254+J275+J296</f>
        <v>8.1570000000000018</v>
      </c>
      <c r="N14" s="67">
        <v>0.252</v>
      </c>
      <c r="O14" s="49">
        <v>665</v>
      </c>
      <c r="P14" s="8">
        <f t="shared" si="4"/>
        <v>7.9335600000000017</v>
      </c>
      <c r="Q14" s="49">
        <v>750</v>
      </c>
      <c r="R14" s="4">
        <f t="shared" si="5"/>
        <v>5950.170000000001</v>
      </c>
    </row>
    <row r="15" spans="1:18" s="66" customFormat="1" x14ac:dyDescent="0.25">
      <c r="A15" s="203"/>
      <c r="B15" s="65">
        <f t="shared" si="6"/>
        <v>2</v>
      </c>
      <c r="C15" s="197"/>
      <c r="D15" s="36" t="s">
        <v>12</v>
      </c>
      <c r="E15" s="19">
        <v>2.5000000000000001E-3</v>
      </c>
      <c r="F15" s="58">
        <f t="shared" si="7"/>
        <v>82</v>
      </c>
      <c r="G15" s="47">
        <f t="shared" si="0"/>
        <v>53</v>
      </c>
      <c r="H15" s="5">
        <f t="shared" si="1"/>
        <v>0.13250000000000001</v>
      </c>
      <c r="I15" s="7">
        <f t="shared" si="2"/>
        <v>10.865</v>
      </c>
      <c r="J15" s="8">
        <f t="shared" si="3"/>
        <v>0.20500000000000002</v>
      </c>
      <c r="K15"/>
      <c r="L15" s="36" t="s">
        <v>12</v>
      </c>
      <c r="M15" s="8">
        <f>J15+J24+J46+J69+J77+J124+J148+J182 +J196+J229+J245+J277+J285+J299</f>
        <v>17.375</v>
      </c>
      <c r="N15" s="67">
        <v>0.54100000000000004</v>
      </c>
      <c r="O15" s="49">
        <v>50</v>
      </c>
      <c r="P15" s="8">
        <f>M15-N15++((Q15-O15)*N15)/Q15</f>
        <v>16.864622641509435</v>
      </c>
      <c r="Q15" s="49">
        <v>53</v>
      </c>
      <c r="R15" s="4">
        <f t="shared" si="5"/>
        <v>893.82500000000005</v>
      </c>
    </row>
    <row r="16" spans="1:18" x14ac:dyDescent="0.25">
      <c r="A16" s="203"/>
      <c r="B16" s="57">
        <f t="shared" si="6"/>
        <v>2</v>
      </c>
      <c r="C16" s="197"/>
      <c r="D16" s="36" t="s">
        <v>13</v>
      </c>
      <c r="E16" s="19">
        <v>4.0000000000000002E-4</v>
      </c>
      <c r="F16" s="58">
        <f t="shared" si="7"/>
        <v>82</v>
      </c>
      <c r="G16" s="47">
        <f t="shared" si="0"/>
        <v>315</v>
      </c>
      <c r="H16" s="5">
        <f t="shared" si="1"/>
        <v>0.126</v>
      </c>
      <c r="I16" s="4">
        <f t="shared" si="2"/>
        <v>10.332000000000001</v>
      </c>
      <c r="J16" s="8">
        <f t="shared" si="3"/>
        <v>3.2800000000000003E-2</v>
      </c>
      <c r="L16" s="36" t="s">
        <v>13</v>
      </c>
      <c r="M16" s="8">
        <f>J16+J25+J47+J70+J125+J149+J181+J197+J230+J246+J278+J284+J300</f>
        <v>0.24100000000000002</v>
      </c>
      <c r="N16" s="67">
        <v>6.6E-3</v>
      </c>
      <c r="O16" s="49">
        <v>297</v>
      </c>
      <c r="P16" s="8">
        <f t="shared" si="4"/>
        <v>0.23477714285714288</v>
      </c>
      <c r="Q16" s="49">
        <v>315</v>
      </c>
      <c r="R16" s="4">
        <f t="shared" si="5"/>
        <v>73.954800000000006</v>
      </c>
    </row>
    <row r="17" spans="1:19" x14ac:dyDescent="0.25">
      <c r="A17" s="203"/>
      <c r="B17" s="57">
        <f t="shared" si="6"/>
        <v>2</v>
      </c>
      <c r="C17" s="198"/>
      <c r="D17" s="36" t="s">
        <v>79</v>
      </c>
      <c r="E17" s="44">
        <v>0.2</v>
      </c>
      <c r="F17" s="58">
        <f t="shared" si="7"/>
        <v>82</v>
      </c>
      <c r="G17" s="47"/>
      <c r="H17" s="5"/>
      <c r="I17" s="7"/>
      <c r="J17" s="8">
        <f>F17*E17</f>
        <v>16.400000000000002</v>
      </c>
      <c r="L17" s="36" t="s">
        <v>81</v>
      </c>
      <c r="M17" s="8">
        <f>J18+J38+J61+J110+J118+J139+J215+J223+J248+J269</f>
        <v>39.414492500000001</v>
      </c>
      <c r="N17" s="67">
        <v>1.0961215</v>
      </c>
      <c r="O17" s="49">
        <v>400</v>
      </c>
      <c r="P17" s="8">
        <f t="shared" si="4"/>
        <v>38.318370999999999</v>
      </c>
      <c r="Q17" s="49">
        <v>400</v>
      </c>
      <c r="R17" s="4">
        <f t="shared" si="5"/>
        <v>15327.348399999999</v>
      </c>
    </row>
    <row r="18" spans="1:19" x14ac:dyDescent="0.25">
      <c r="A18" s="203"/>
      <c r="B18" s="57">
        <f t="shared" si="6"/>
        <v>2</v>
      </c>
      <c r="C18" s="220" t="s">
        <v>80</v>
      </c>
      <c r="D18" s="36" t="s">
        <v>81</v>
      </c>
      <c r="E18" s="44">
        <f>H18/G18</f>
        <v>4.4486250000000005E-2</v>
      </c>
      <c r="F18" s="58">
        <f t="shared" si="7"/>
        <v>82</v>
      </c>
      <c r="G18" s="47">
        <f>Q17</f>
        <v>400</v>
      </c>
      <c r="H18" s="43">
        <f>(61-H7-H8-H9-H10-H11-H12-H13-H14-H15-H16-H17-H19-H20-H21-H22-H23-H24-H25-H26-H27-H28)</f>
        <v>17.794500000000003</v>
      </c>
      <c r="I18" s="4">
        <f t="shared" ref="I18:I25" si="8">J18*G18</f>
        <v>1459.1490000000001</v>
      </c>
      <c r="J18" s="8">
        <f t="shared" si="3"/>
        <v>3.6478725000000005</v>
      </c>
      <c r="L18" s="36" t="s">
        <v>87</v>
      </c>
      <c r="M18" s="8">
        <f>J22+J86+J112+J194+J217+J297</f>
        <v>20.372</v>
      </c>
      <c r="N18" s="67">
        <v>0.52600000000000002</v>
      </c>
      <c r="O18" s="49">
        <v>58</v>
      </c>
      <c r="P18" s="8">
        <f t="shared" si="4"/>
        <v>19.846</v>
      </c>
      <c r="Q18" s="49">
        <v>58</v>
      </c>
      <c r="R18" s="4">
        <f t="shared" si="5"/>
        <v>1151.068</v>
      </c>
    </row>
    <row r="19" spans="1:19" x14ac:dyDescent="0.25">
      <c r="A19" s="203"/>
      <c r="B19" s="57">
        <f t="shared" si="6"/>
        <v>2</v>
      </c>
      <c r="C19" s="220"/>
      <c r="D19" s="36" t="s">
        <v>27</v>
      </c>
      <c r="E19" s="44">
        <v>8.0000000000000002E-3</v>
      </c>
      <c r="F19" s="58">
        <f t="shared" si="7"/>
        <v>82</v>
      </c>
      <c r="G19" s="47">
        <f>Q14</f>
        <v>750</v>
      </c>
      <c r="H19" s="5">
        <f t="shared" ref="H19:H25" si="9">G19*E19</f>
        <v>6</v>
      </c>
      <c r="I19" s="7">
        <f t="shared" si="8"/>
        <v>492</v>
      </c>
      <c r="J19" s="8">
        <f t="shared" si="3"/>
        <v>0.65600000000000003</v>
      </c>
      <c r="L19" s="36" t="s">
        <v>74</v>
      </c>
      <c r="M19" s="8">
        <f>J23+J45+J147+J228</f>
        <v>6.120000000000001</v>
      </c>
      <c r="N19" s="67">
        <v>0.18</v>
      </c>
      <c r="O19" s="49">
        <v>140</v>
      </c>
      <c r="P19" s="8">
        <f t="shared" si="4"/>
        <v>5.9400000000000013</v>
      </c>
      <c r="Q19" s="49">
        <v>140</v>
      </c>
      <c r="R19" s="4">
        <f t="shared" si="5"/>
        <v>831.60000000000014</v>
      </c>
    </row>
    <row r="20" spans="1:19" x14ac:dyDescent="0.25">
      <c r="A20" s="203"/>
      <c r="B20" s="57">
        <f t="shared" si="6"/>
        <v>2</v>
      </c>
      <c r="C20" s="220"/>
      <c r="D20" s="36" t="s">
        <v>9</v>
      </c>
      <c r="E20" s="44">
        <v>1.6E-2</v>
      </c>
      <c r="F20" s="58">
        <f t="shared" si="7"/>
        <v>82</v>
      </c>
      <c r="G20" s="47">
        <f>Q11</f>
        <v>40</v>
      </c>
      <c r="H20" s="5">
        <f t="shared" si="9"/>
        <v>0.64</v>
      </c>
      <c r="I20" s="7">
        <f t="shared" si="8"/>
        <v>52.480000000000004</v>
      </c>
      <c r="J20" s="8">
        <f t="shared" si="3"/>
        <v>1.3120000000000001</v>
      </c>
      <c r="L20" s="36" t="s">
        <v>38</v>
      </c>
      <c r="M20" s="8">
        <f>J27+J49+J72+J89+J127+J151+J176+J199+J232+J257+J280+J302+J39+J249</f>
        <v>45.636000000000003</v>
      </c>
      <c r="N20" s="67">
        <v>1.4539999999999997</v>
      </c>
      <c r="O20" s="49">
        <v>40</v>
      </c>
      <c r="P20" s="8">
        <f t="shared" si="4"/>
        <v>44.182000000000002</v>
      </c>
      <c r="Q20" s="49">
        <v>40</v>
      </c>
      <c r="R20" s="4">
        <f t="shared" si="5"/>
        <v>1767.2800000000002</v>
      </c>
    </row>
    <row r="21" spans="1:19" x14ac:dyDescent="0.25">
      <c r="A21" s="203"/>
      <c r="B21" s="57">
        <f t="shared" si="6"/>
        <v>2</v>
      </c>
      <c r="C21" s="220"/>
      <c r="D21" s="36" t="s">
        <v>11</v>
      </c>
      <c r="E21" s="44">
        <v>1.0999999999999999E-2</v>
      </c>
      <c r="F21" s="58">
        <f t="shared" si="7"/>
        <v>82</v>
      </c>
      <c r="G21" s="47">
        <f>Q12</f>
        <v>27</v>
      </c>
      <c r="H21" s="5">
        <f t="shared" si="9"/>
        <v>0.29699999999999999</v>
      </c>
      <c r="I21" s="7">
        <f t="shared" si="8"/>
        <v>24.353999999999999</v>
      </c>
      <c r="J21" s="8">
        <f t="shared" si="3"/>
        <v>0.90199999999999991</v>
      </c>
      <c r="L21" s="36" t="s">
        <v>14</v>
      </c>
      <c r="M21" s="8">
        <f>J28+J68+J75+J195+J276+J304</f>
        <v>30.968999999999998</v>
      </c>
      <c r="N21" s="67">
        <v>0.76400000000000001</v>
      </c>
      <c r="O21" s="49">
        <v>75</v>
      </c>
      <c r="P21" s="8">
        <f t="shared" si="4"/>
        <v>30.204999999999998</v>
      </c>
      <c r="Q21" s="49">
        <v>75</v>
      </c>
      <c r="R21" s="4">
        <f t="shared" si="5"/>
        <v>2265.375</v>
      </c>
    </row>
    <row r="22" spans="1:19" s="66" customFormat="1" x14ac:dyDescent="0.25">
      <c r="A22" s="203"/>
      <c r="B22" s="65">
        <f t="shared" si="6"/>
        <v>2</v>
      </c>
      <c r="C22" s="220"/>
      <c r="D22" s="36" t="s">
        <v>87</v>
      </c>
      <c r="E22" s="44">
        <v>4.5999999999999999E-2</v>
      </c>
      <c r="F22" s="58">
        <f t="shared" si="7"/>
        <v>82</v>
      </c>
      <c r="G22" s="47">
        <f>Q18</f>
        <v>58</v>
      </c>
      <c r="H22" s="5">
        <f t="shared" si="9"/>
        <v>2.6680000000000001</v>
      </c>
      <c r="I22" s="7">
        <f t="shared" si="8"/>
        <v>218.77599999999998</v>
      </c>
      <c r="J22" s="8">
        <f t="shared" si="3"/>
        <v>3.7719999999999998</v>
      </c>
      <c r="K22"/>
      <c r="L22" s="37" t="s">
        <v>7</v>
      </c>
      <c r="M22" s="8">
        <f>J31+J36+J42+J56+J82+J109+J115+J131+J137+J140+J160+J169+J183+J188+J213+J220+J237+J252+J264+J286+J291</f>
        <v>7.0410000000000004</v>
      </c>
      <c r="N22" s="67">
        <v>0.25</v>
      </c>
      <c r="O22" s="49">
        <v>115</v>
      </c>
      <c r="P22" s="8">
        <f t="shared" si="4"/>
        <v>6.7910000000000004</v>
      </c>
      <c r="Q22" s="49">
        <v>115</v>
      </c>
      <c r="R22" s="4">
        <f t="shared" si="5"/>
        <v>780.96500000000003</v>
      </c>
    </row>
    <row r="23" spans="1:19" x14ac:dyDescent="0.25">
      <c r="A23" s="203"/>
      <c r="B23" s="57">
        <f t="shared" si="6"/>
        <v>2</v>
      </c>
      <c r="C23" s="196" t="s">
        <v>39</v>
      </c>
      <c r="D23" s="36" t="s">
        <v>74</v>
      </c>
      <c r="E23" s="44">
        <v>0.02</v>
      </c>
      <c r="F23" s="58">
        <f t="shared" si="7"/>
        <v>82</v>
      </c>
      <c r="G23" s="47">
        <f>Q19</f>
        <v>140</v>
      </c>
      <c r="H23" s="5">
        <f t="shared" si="9"/>
        <v>2.8000000000000003</v>
      </c>
      <c r="I23" s="7">
        <f t="shared" si="8"/>
        <v>229.60000000000002</v>
      </c>
      <c r="J23" s="8">
        <f t="shared" si="3"/>
        <v>1.6400000000000001</v>
      </c>
      <c r="L23" s="37" t="s">
        <v>18</v>
      </c>
      <c r="M23" s="8">
        <f>J33+J185+J288</f>
        <v>4.4800000000000004</v>
      </c>
      <c r="N23" s="67">
        <v>0.22</v>
      </c>
      <c r="O23" s="49">
        <v>48</v>
      </c>
      <c r="P23" s="8">
        <f t="shared" si="4"/>
        <v>4.2600000000000007</v>
      </c>
      <c r="Q23" s="49">
        <v>48</v>
      </c>
      <c r="R23" s="4">
        <f t="shared" si="5"/>
        <v>204.48000000000002</v>
      </c>
    </row>
    <row r="24" spans="1:19" x14ac:dyDescent="0.25">
      <c r="A24" s="203"/>
      <c r="B24" s="57">
        <f t="shared" si="6"/>
        <v>2</v>
      </c>
      <c r="C24" s="197"/>
      <c r="D24" s="36" t="s">
        <v>12</v>
      </c>
      <c r="E24" s="44">
        <v>0.02</v>
      </c>
      <c r="F24" s="58">
        <f t="shared" si="7"/>
        <v>82</v>
      </c>
      <c r="G24" s="47">
        <f>Q15</f>
        <v>53</v>
      </c>
      <c r="H24" s="5">
        <f t="shared" si="9"/>
        <v>1.06</v>
      </c>
      <c r="I24" s="7">
        <f t="shared" si="8"/>
        <v>86.92</v>
      </c>
      <c r="J24" s="8">
        <f t="shared" si="3"/>
        <v>1.6400000000000001</v>
      </c>
      <c r="L24" s="37" t="s">
        <v>69</v>
      </c>
      <c r="M24" s="8">
        <f>J40+J146+J250+J255</f>
        <v>5.3759999999999994</v>
      </c>
      <c r="N24" s="67">
        <v>0.16800000000000001</v>
      </c>
      <c r="O24" s="49">
        <v>75</v>
      </c>
      <c r="P24" s="8">
        <f t="shared" si="4"/>
        <v>5.2259999999999991</v>
      </c>
      <c r="Q24" s="49">
        <v>84</v>
      </c>
      <c r="R24" s="4">
        <f t="shared" si="5"/>
        <v>438.98399999999992</v>
      </c>
    </row>
    <row r="25" spans="1:19" x14ac:dyDescent="0.25">
      <c r="A25" s="203"/>
      <c r="B25" s="57">
        <f t="shared" si="6"/>
        <v>2</v>
      </c>
      <c r="C25" s="197"/>
      <c r="D25" s="36" t="s">
        <v>13</v>
      </c>
      <c r="E25" s="19">
        <v>2.0000000000000001E-4</v>
      </c>
      <c r="F25" s="58">
        <f t="shared" si="7"/>
        <v>82</v>
      </c>
      <c r="G25" s="47">
        <f>Q16</f>
        <v>315</v>
      </c>
      <c r="H25" s="5">
        <f t="shared" si="9"/>
        <v>6.3E-2</v>
      </c>
      <c r="I25" s="4">
        <f t="shared" si="8"/>
        <v>5.1660000000000004</v>
      </c>
      <c r="J25" s="8">
        <f>F25*E25</f>
        <v>1.6400000000000001E-2</v>
      </c>
      <c r="L25" s="37" t="s">
        <v>19</v>
      </c>
      <c r="M25" s="8">
        <f>J41+J251</f>
        <v>0.82000000000000006</v>
      </c>
      <c r="N25" s="67">
        <v>3.0000000000000002E-2</v>
      </c>
      <c r="O25" s="49">
        <v>175</v>
      </c>
      <c r="P25" s="8">
        <f t="shared" si="4"/>
        <v>0.79083333333333339</v>
      </c>
      <c r="Q25" s="49">
        <v>180</v>
      </c>
      <c r="R25" s="4">
        <f t="shared" si="5"/>
        <v>142.35000000000002</v>
      </c>
      <c r="S25" s="20"/>
    </row>
    <row r="26" spans="1:19" s="66" customFormat="1" x14ac:dyDescent="0.25">
      <c r="A26" s="203"/>
      <c r="B26" s="65">
        <f t="shared" si="6"/>
        <v>2</v>
      </c>
      <c r="C26" s="198"/>
      <c r="D26" s="36" t="s">
        <v>79</v>
      </c>
      <c r="E26" s="44">
        <v>0.2</v>
      </c>
      <c r="F26" s="58">
        <f t="shared" si="7"/>
        <v>82</v>
      </c>
      <c r="G26" s="47"/>
      <c r="H26" s="5"/>
      <c r="I26" s="7"/>
      <c r="J26" s="8">
        <f t="shared" si="3"/>
        <v>16.400000000000002</v>
      </c>
      <c r="K26"/>
      <c r="L26" s="37" t="s">
        <v>21</v>
      </c>
      <c r="M26" s="8">
        <f>J43+J173</f>
        <v>10.004</v>
      </c>
      <c r="N26" s="67">
        <v>0.54899999999999993</v>
      </c>
      <c r="O26" s="49">
        <v>100</v>
      </c>
      <c r="P26" s="8">
        <f t="shared" si="4"/>
        <v>9.4550000000000001</v>
      </c>
      <c r="Q26" s="49">
        <v>100</v>
      </c>
      <c r="R26" s="4">
        <f t="shared" si="5"/>
        <v>945.5</v>
      </c>
    </row>
    <row r="27" spans="1:19" x14ac:dyDescent="0.25">
      <c r="A27" s="203"/>
      <c r="B27" s="57">
        <f t="shared" si="6"/>
        <v>2</v>
      </c>
      <c r="C27" s="102" t="s">
        <v>38</v>
      </c>
      <c r="D27" s="36" t="s">
        <v>38</v>
      </c>
      <c r="E27" s="44">
        <v>0.04</v>
      </c>
      <c r="F27" s="58">
        <f t="shared" si="7"/>
        <v>82</v>
      </c>
      <c r="G27" s="47">
        <f>Q20</f>
        <v>40</v>
      </c>
      <c r="H27" s="5">
        <f>G27*E27</f>
        <v>1.6</v>
      </c>
      <c r="I27" s="7">
        <f>J27*G27</f>
        <v>131.20000000000002</v>
      </c>
      <c r="J27" s="8">
        <f t="shared" si="3"/>
        <v>3.2800000000000002</v>
      </c>
      <c r="L27" s="36" t="s">
        <v>70</v>
      </c>
      <c r="M27" s="8">
        <f>J50+J90</f>
        <v>20.5</v>
      </c>
      <c r="N27" s="67">
        <v>0.7</v>
      </c>
      <c r="O27" s="49">
        <v>98</v>
      </c>
      <c r="P27" s="8">
        <f t="shared" si="4"/>
        <v>19.8</v>
      </c>
      <c r="Q27" s="49">
        <v>98</v>
      </c>
      <c r="R27" s="4">
        <f t="shared" si="5"/>
        <v>1940.4</v>
      </c>
    </row>
    <row r="28" spans="1:19" x14ac:dyDescent="0.25">
      <c r="A28" s="215"/>
      <c r="B28" s="57">
        <f t="shared" si="6"/>
        <v>2</v>
      </c>
      <c r="C28" s="102" t="s">
        <v>14</v>
      </c>
      <c r="D28" s="36" t="s">
        <v>14</v>
      </c>
      <c r="E28" s="8">
        <v>0.1</v>
      </c>
      <c r="F28" s="58">
        <f t="shared" si="7"/>
        <v>82</v>
      </c>
      <c r="G28" s="48">
        <f>Q21</f>
        <v>75</v>
      </c>
      <c r="H28" s="5">
        <f>G28*E28</f>
        <v>7.5</v>
      </c>
      <c r="I28" s="7">
        <f>J28*G28</f>
        <v>615.00000000000011</v>
      </c>
      <c r="J28" s="8">
        <f t="shared" si="3"/>
        <v>8.2000000000000011</v>
      </c>
      <c r="L28" s="36" t="s">
        <v>10</v>
      </c>
      <c r="M28" s="8">
        <f>J58+J162+J266</f>
        <v>7.1750000000000007</v>
      </c>
      <c r="N28" s="67">
        <v>0.25</v>
      </c>
      <c r="O28" s="49">
        <v>50</v>
      </c>
      <c r="P28" s="8">
        <f t="shared" si="4"/>
        <v>6.9666666666666677</v>
      </c>
      <c r="Q28" s="49">
        <v>60</v>
      </c>
      <c r="R28" s="4">
        <f t="shared" si="5"/>
        <v>418.00000000000006</v>
      </c>
    </row>
    <row r="29" spans="1:19" x14ac:dyDescent="0.25">
      <c r="A29" s="174" t="s">
        <v>41</v>
      </c>
      <c r="B29" s="174"/>
      <c r="C29" s="174"/>
      <c r="D29" s="174"/>
      <c r="E29" s="45"/>
      <c r="F29" s="97"/>
      <c r="G29" s="97"/>
      <c r="H29" s="2">
        <f>SUM(H7:H28)</f>
        <v>61</v>
      </c>
      <c r="I29" s="2">
        <f t="shared" ref="I29:J29" si="10">SUM(I7:I28)</f>
        <v>5002</v>
      </c>
      <c r="J29" s="45">
        <f t="shared" si="10"/>
        <v>74.46307250000001</v>
      </c>
      <c r="L29" s="36" t="s">
        <v>57</v>
      </c>
      <c r="M29" s="8">
        <f>J62+J270</f>
        <v>6.15</v>
      </c>
      <c r="N29" s="67">
        <v>0.18</v>
      </c>
      <c r="O29" s="49">
        <v>130</v>
      </c>
      <c r="P29" s="8">
        <f t="shared" si="4"/>
        <v>5.9700000000000006</v>
      </c>
      <c r="Q29" s="49">
        <v>130</v>
      </c>
      <c r="R29" s="4">
        <f t="shared" si="5"/>
        <v>776.10000000000014</v>
      </c>
    </row>
    <row r="30" spans="1:19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B30*41</f>
        <v>82</v>
      </c>
      <c r="G30" s="49">
        <f>Q9</f>
        <v>38</v>
      </c>
      <c r="H30" s="102">
        <f t="shared" ref="H30:H36" si="11">E30*G30</f>
        <v>2.774</v>
      </c>
      <c r="I30" s="7">
        <f t="shared" ref="I30:I36" si="12">J30*G30</f>
        <v>227.46799999999999</v>
      </c>
      <c r="J30" s="6">
        <f>F30*E30</f>
        <v>5.9859999999999998</v>
      </c>
      <c r="L30" s="36" t="s">
        <v>24</v>
      </c>
      <c r="M30" s="8">
        <f>J64+J272</f>
        <v>0.41000000000000003</v>
      </c>
      <c r="N30" s="67">
        <v>1.2E-2</v>
      </c>
      <c r="O30" s="49">
        <v>215</v>
      </c>
      <c r="P30" s="8">
        <f t="shared" si="4"/>
        <v>0.39924999999999999</v>
      </c>
      <c r="Q30" s="49">
        <v>240</v>
      </c>
      <c r="R30" s="4">
        <f t="shared" si="5"/>
        <v>95.82</v>
      </c>
    </row>
    <row r="31" spans="1:19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82</v>
      </c>
      <c r="G31" s="48">
        <f>Q22</f>
        <v>115</v>
      </c>
      <c r="H31" s="102">
        <f t="shared" si="11"/>
        <v>0.46</v>
      </c>
      <c r="I31" s="7">
        <f t="shared" si="12"/>
        <v>37.72</v>
      </c>
      <c r="J31" s="6">
        <f t="shared" ref="J31:J50" si="13">F31*E31</f>
        <v>0.32800000000000001</v>
      </c>
      <c r="L31" s="38" t="s">
        <v>15</v>
      </c>
      <c r="M31" s="8">
        <f>J76+J235</f>
        <v>2.0499999999999998</v>
      </c>
      <c r="N31" s="67">
        <v>0.03</v>
      </c>
      <c r="O31" s="49">
        <v>140</v>
      </c>
      <c r="P31" s="8">
        <f t="shared" si="4"/>
        <v>2.02</v>
      </c>
      <c r="Q31" s="49">
        <v>140</v>
      </c>
      <c r="R31" s="4">
        <f t="shared" si="5"/>
        <v>282.8</v>
      </c>
    </row>
    <row r="32" spans="1:19" x14ac:dyDescent="0.25">
      <c r="A32" s="203"/>
      <c r="B32" s="57">
        <f t="shared" ref="B32:B50" si="14">B31</f>
        <v>2</v>
      </c>
      <c r="C32" s="210" t="s">
        <v>23</v>
      </c>
      <c r="D32" s="37" t="s">
        <v>8</v>
      </c>
      <c r="E32" s="6">
        <v>0.1</v>
      </c>
      <c r="F32" s="59">
        <f t="shared" ref="F32:F50" si="15">F31</f>
        <v>82</v>
      </c>
      <c r="G32" s="47">
        <f>Q10</f>
        <v>50</v>
      </c>
      <c r="H32" s="102">
        <f t="shared" si="11"/>
        <v>5</v>
      </c>
      <c r="I32" s="7">
        <f t="shared" si="12"/>
        <v>410.00000000000006</v>
      </c>
      <c r="J32" s="6">
        <f t="shared" si="13"/>
        <v>8.2000000000000011</v>
      </c>
      <c r="L32" s="36" t="s">
        <v>61</v>
      </c>
      <c r="M32" s="8">
        <f>J84+J171+J190+J293</f>
        <v>22.730625641025654</v>
      </c>
      <c r="N32" s="67">
        <v>0.88930871794871824</v>
      </c>
      <c r="O32" s="49">
        <v>195</v>
      </c>
      <c r="P32" s="8">
        <f t="shared" si="4"/>
        <v>21.841316923076935</v>
      </c>
      <c r="Q32" s="49">
        <v>195</v>
      </c>
      <c r="R32" s="4">
        <f t="shared" si="5"/>
        <v>4259.0568000000021</v>
      </c>
      <c r="S32" s="20"/>
    </row>
    <row r="33" spans="1:18" x14ac:dyDescent="0.25">
      <c r="A33" s="203"/>
      <c r="B33" s="57">
        <f t="shared" si="14"/>
        <v>2</v>
      </c>
      <c r="C33" s="211"/>
      <c r="D33" s="37" t="s">
        <v>18</v>
      </c>
      <c r="E33" s="6">
        <v>0.02</v>
      </c>
      <c r="F33" s="59">
        <f t="shared" si="15"/>
        <v>82</v>
      </c>
      <c r="G33" s="48">
        <f>Q23</f>
        <v>48</v>
      </c>
      <c r="H33" s="102">
        <f t="shared" si="11"/>
        <v>0.96</v>
      </c>
      <c r="I33" s="7">
        <f t="shared" si="12"/>
        <v>78.72</v>
      </c>
      <c r="J33" s="6">
        <f t="shared" si="13"/>
        <v>1.6400000000000001</v>
      </c>
      <c r="L33" s="38" t="s">
        <v>65</v>
      </c>
      <c r="M33" s="8">
        <f>J88+J175+J256</f>
        <v>57.400000000000006</v>
      </c>
      <c r="N33" s="67">
        <v>1.4000000000000001</v>
      </c>
      <c r="O33" s="49">
        <v>60</v>
      </c>
      <c r="P33" s="8">
        <f t="shared" si="4"/>
        <v>56.107692307692318</v>
      </c>
      <c r="Q33" s="49">
        <v>65</v>
      </c>
      <c r="R33" s="4">
        <f t="shared" si="5"/>
        <v>3647.0000000000005</v>
      </c>
    </row>
    <row r="34" spans="1:18" x14ac:dyDescent="0.25">
      <c r="A34" s="203"/>
      <c r="B34" s="57">
        <f t="shared" si="14"/>
        <v>2</v>
      </c>
      <c r="C34" s="211"/>
      <c r="D34" s="37" t="s">
        <v>9</v>
      </c>
      <c r="E34" s="6">
        <v>1.2999999999999999E-2</v>
      </c>
      <c r="F34" s="59">
        <f t="shared" si="15"/>
        <v>82</v>
      </c>
      <c r="G34" s="48">
        <f>Q11</f>
        <v>40</v>
      </c>
      <c r="H34" s="102">
        <f t="shared" si="11"/>
        <v>0.52</v>
      </c>
      <c r="I34" s="7">
        <f t="shared" si="12"/>
        <v>42.64</v>
      </c>
      <c r="J34" s="6">
        <f t="shared" si="13"/>
        <v>1.0660000000000001</v>
      </c>
      <c r="L34" s="39" t="s">
        <v>22</v>
      </c>
      <c r="M34" s="8">
        <f>J177+J200+J258+J303</f>
        <v>15.3</v>
      </c>
      <c r="N34" s="67">
        <v>0.55000000000000004</v>
      </c>
      <c r="O34" s="49">
        <v>95</v>
      </c>
      <c r="P34" s="8">
        <f t="shared" si="4"/>
        <v>14.75</v>
      </c>
      <c r="Q34" s="49">
        <v>95</v>
      </c>
      <c r="R34" s="4">
        <f t="shared" si="5"/>
        <v>1401.25</v>
      </c>
    </row>
    <row r="35" spans="1:18" x14ac:dyDescent="0.25">
      <c r="A35" s="203"/>
      <c r="B35" s="57">
        <f t="shared" si="14"/>
        <v>2</v>
      </c>
      <c r="C35" s="211"/>
      <c r="D35" s="37" t="s">
        <v>11</v>
      </c>
      <c r="E35" s="6">
        <v>1.2E-2</v>
      </c>
      <c r="F35" s="59">
        <f t="shared" si="15"/>
        <v>82</v>
      </c>
      <c r="G35" s="48">
        <f>Q12</f>
        <v>27</v>
      </c>
      <c r="H35" s="102">
        <f t="shared" si="11"/>
        <v>0.32400000000000001</v>
      </c>
      <c r="I35" s="7">
        <f t="shared" si="12"/>
        <v>26.567999999999998</v>
      </c>
      <c r="J35" s="6">
        <f t="shared" si="13"/>
        <v>0.98399999999999999</v>
      </c>
      <c r="L35" s="36" t="s">
        <v>25</v>
      </c>
      <c r="M35" s="8">
        <f>J123+J201+J298</f>
        <v>14.732000000000001</v>
      </c>
      <c r="N35" s="67">
        <v>0.63800000000000001</v>
      </c>
      <c r="O35" s="49">
        <v>135</v>
      </c>
      <c r="P35" s="8">
        <f t="shared" si="4"/>
        <v>14.157800000000002</v>
      </c>
      <c r="Q35" s="49">
        <v>150</v>
      </c>
      <c r="R35" s="4">
        <f t="shared" si="5"/>
        <v>2123.67</v>
      </c>
    </row>
    <row r="36" spans="1:18" x14ac:dyDescent="0.25">
      <c r="A36" s="203"/>
      <c r="B36" s="57">
        <f t="shared" si="14"/>
        <v>2</v>
      </c>
      <c r="C36" s="211"/>
      <c r="D36" s="37" t="s">
        <v>7</v>
      </c>
      <c r="E36" s="6">
        <v>5.0000000000000001E-3</v>
      </c>
      <c r="F36" s="59">
        <f t="shared" si="15"/>
        <v>82</v>
      </c>
      <c r="G36" s="48">
        <f>Q22</f>
        <v>115</v>
      </c>
      <c r="H36" s="102">
        <f t="shared" si="11"/>
        <v>0.57500000000000007</v>
      </c>
      <c r="I36" s="7">
        <f t="shared" si="12"/>
        <v>47.150000000000006</v>
      </c>
      <c r="J36" s="6">
        <f t="shared" si="13"/>
        <v>0.41000000000000003</v>
      </c>
      <c r="L36" s="36" t="s">
        <v>17</v>
      </c>
      <c r="M36" s="8">
        <f>J236</f>
        <v>0.82000000000000006</v>
      </c>
      <c r="N36" s="67">
        <v>0.01</v>
      </c>
      <c r="O36" s="49">
        <v>350</v>
      </c>
      <c r="P36" s="8">
        <f t="shared" si="4"/>
        <v>0.81</v>
      </c>
      <c r="Q36" s="49">
        <v>350</v>
      </c>
      <c r="R36" s="4">
        <f t="shared" si="5"/>
        <v>283.5</v>
      </c>
    </row>
    <row r="37" spans="1:18" x14ac:dyDescent="0.25">
      <c r="A37" s="203"/>
      <c r="B37" s="57">
        <f t="shared" si="14"/>
        <v>2</v>
      </c>
      <c r="C37" s="212"/>
      <c r="D37" s="37" t="s">
        <v>79</v>
      </c>
      <c r="E37" s="6">
        <v>0.17499999999999999</v>
      </c>
      <c r="F37" s="59">
        <f t="shared" si="15"/>
        <v>82</v>
      </c>
      <c r="G37" s="48"/>
      <c r="H37" s="102"/>
      <c r="I37" s="7"/>
      <c r="J37" s="6">
        <f t="shared" si="13"/>
        <v>14.35</v>
      </c>
      <c r="L37" s="36" t="s">
        <v>90</v>
      </c>
      <c r="M37" s="8">
        <f>J79+J121+J166+J226</f>
        <v>10.413999999999998</v>
      </c>
      <c r="N37" s="67">
        <v>0.16200000000000001</v>
      </c>
      <c r="O37" s="49">
        <v>55</v>
      </c>
      <c r="P37" s="8">
        <f t="shared" si="4"/>
        <v>10.251999999999997</v>
      </c>
      <c r="Q37" s="49">
        <v>55</v>
      </c>
      <c r="R37" s="4">
        <f t="shared" si="5"/>
        <v>563.85999999999979</v>
      </c>
    </row>
    <row r="38" spans="1:18" x14ac:dyDescent="0.25">
      <c r="A38" s="203"/>
      <c r="B38" s="57">
        <f t="shared" si="14"/>
        <v>2</v>
      </c>
      <c r="C38" s="199" t="s">
        <v>102</v>
      </c>
      <c r="D38" s="37" t="s">
        <v>77</v>
      </c>
      <c r="E38" s="6">
        <f>H38/G38</f>
        <v>5.0627499999999978E-2</v>
      </c>
      <c r="F38" s="59">
        <f t="shared" si="15"/>
        <v>82</v>
      </c>
      <c r="G38" s="48">
        <f>Q17</f>
        <v>400</v>
      </c>
      <c r="H38" s="102">
        <f>61-H30-H31-H32-H33-H34-H35-H36-H37-H39-H40-H41-H42-H43-H44-H45-H46-H47-H48-H49-H50</f>
        <v>20.250999999999991</v>
      </c>
      <c r="I38" s="7">
        <f t="shared" ref="I38:I47" si="16">J38*G38</f>
        <v>1660.5819999999994</v>
      </c>
      <c r="J38" s="6">
        <f t="shared" si="13"/>
        <v>4.1514549999999986</v>
      </c>
      <c r="L38" s="37" t="s">
        <v>110</v>
      </c>
      <c r="M38" s="8">
        <f>J130+J212</f>
        <v>2.84</v>
      </c>
      <c r="N38" s="67">
        <v>0.06</v>
      </c>
      <c r="O38" s="49">
        <v>106</v>
      </c>
      <c r="P38" s="8">
        <f t="shared" si="4"/>
        <v>2.78</v>
      </c>
      <c r="Q38" s="49">
        <v>106</v>
      </c>
      <c r="R38" s="4">
        <f t="shared" si="5"/>
        <v>294.68</v>
      </c>
    </row>
    <row r="39" spans="1:18" x14ac:dyDescent="0.25">
      <c r="A39" s="203"/>
      <c r="B39" s="57">
        <f t="shared" si="14"/>
        <v>2</v>
      </c>
      <c r="C39" s="199"/>
      <c r="D39" s="37" t="s">
        <v>38</v>
      </c>
      <c r="E39" s="6">
        <v>9.0000000000000011E-3</v>
      </c>
      <c r="F39" s="59">
        <f t="shared" si="15"/>
        <v>82</v>
      </c>
      <c r="G39" s="48">
        <f>Q20</f>
        <v>40</v>
      </c>
      <c r="H39" s="102">
        <f t="shared" ref="H39:H44" si="17">E39*G39</f>
        <v>0.36000000000000004</v>
      </c>
      <c r="I39" s="7">
        <f t="shared" si="16"/>
        <v>29.520000000000003</v>
      </c>
      <c r="J39" s="6">
        <f t="shared" si="13"/>
        <v>0.7380000000000001</v>
      </c>
      <c r="L39" s="36" t="s">
        <v>73</v>
      </c>
      <c r="M39" s="8">
        <f>J134</f>
        <v>0.3</v>
      </c>
      <c r="N39" s="67">
        <v>1.4999999999999999E-2</v>
      </c>
      <c r="O39" s="49">
        <v>40</v>
      </c>
      <c r="P39" s="8">
        <f t="shared" si="4"/>
        <v>0.28499999999999998</v>
      </c>
      <c r="Q39" s="49">
        <v>40</v>
      </c>
      <c r="R39" s="4">
        <f t="shared" si="5"/>
        <v>11.399999999999999</v>
      </c>
    </row>
    <row r="40" spans="1:18" x14ac:dyDescent="0.25">
      <c r="A40" s="203"/>
      <c r="B40" s="57">
        <f t="shared" si="14"/>
        <v>2</v>
      </c>
      <c r="C40" s="199"/>
      <c r="D40" s="37" t="s">
        <v>69</v>
      </c>
      <c r="E40" s="6">
        <v>1.2E-2</v>
      </c>
      <c r="F40" s="59">
        <f t="shared" si="15"/>
        <v>82</v>
      </c>
      <c r="G40" s="48">
        <f>Q24</f>
        <v>84</v>
      </c>
      <c r="H40" s="102">
        <f t="shared" si="17"/>
        <v>1.008</v>
      </c>
      <c r="I40" s="7">
        <f t="shared" si="16"/>
        <v>82.656000000000006</v>
      </c>
      <c r="J40" s="6">
        <f t="shared" si="13"/>
        <v>0.98399999999999999</v>
      </c>
      <c r="L40" s="36" t="s">
        <v>16</v>
      </c>
      <c r="M40" s="8">
        <f>J143</f>
        <v>0.24</v>
      </c>
      <c r="N40" s="67">
        <v>1.2E-2</v>
      </c>
      <c r="O40" s="49">
        <v>47</v>
      </c>
      <c r="P40" s="8">
        <f t="shared" si="4"/>
        <v>0.22799999999999998</v>
      </c>
      <c r="Q40" s="49">
        <v>47</v>
      </c>
      <c r="R40" s="4">
        <f t="shared" si="5"/>
        <v>10.715999999999999</v>
      </c>
    </row>
    <row r="41" spans="1:18" x14ac:dyDescent="0.25">
      <c r="A41" s="203"/>
      <c r="B41" s="57">
        <f t="shared" si="14"/>
        <v>2</v>
      </c>
      <c r="C41" s="199"/>
      <c r="D41" s="37" t="s">
        <v>19</v>
      </c>
      <c r="E41" s="6">
        <v>5.0000000000000001E-3</v>
      </c>
      <c r="F41" s="59">
        <f t="shared" si="15"/>
        <v>82</v>
      </c>
      <c r="G41" s="48">
        <f>Q25</f>
        <v>180</v>
      </c>
      <c r="H41" s="102">
        <f t="shared" si="17"/>
        <v>0.9</v>
      </c>
      <c r="I41" s="7">
        <f t="shared" si="16"/>
        <v>73.800000000000011</v>
      </c>
      <c r="J41" s="6">
        <f t="shared" si="13"/>
        <v>0.41000000000000003</v>
      </c>
      <c r="L41" s="54" t="s">
        <v>41</v>
      </c>
      <c r="M41" s="54">
        <f>SUM(M7:M40)</f>
        <v>624.12511814102561</v>
      </c>
      <c r="N41" s="54">
        <f t="shared" ref="N41" si="18">SUM(N7:N40)</f>
        <v>18.756030217948719</v>
      </c>
      <c r="O41" s="54"/>
      <c r="P41" s="54">
        <f>SUM(P7:P40)</f>
        <v>605.79541942690025</v>
      </c>
      <c r="Q41" s="63"/>
      <c r="R41" s="30">
        <f>SUM(R7:R40)</f>
        <v>60512</v>
      </c>
    </row>
    <row r="42" spans="1:18" x14ac:dyDescent="0.25">
      <c r="A42" s="203"/>
      <c r="B42" s="57">
        <f t="shared" si="14"/>
        <v>2</v>
      </c>
      <c r="C42" s="199"/>
      <c r="D42" s="37" t="s">
        <v>7</v>
      </c>
      <c r="E42" s="6">
        <v>3.0000000000000001E-3</v>
      </c>
      <c r="F42" s="59">
        <f t="shared" si="15"/>
        <v>82</v>
      </c>
      <c r="G42" s="48">
        <f>Q22</f>
        <v>115</v>
      </c>
      <c r="H42" s="102">
        <f t="shared" si="17"/>
        <v>0.34500000000000003</v>
      </c>
      <c r="I42" s="7">
        <f t="shared" si="16"/>
        <v>28.29</v>
      </c>
      <c r="J42" s="6">
        <f t="shared" si="13"/>
        <v>0.246</v>
      </c>
      <c r="L42"/>
      <c r="M42"/>
      <c r="N42"/>
      <c r="O42"/>
      <c r="P42"/>
      <c r="Q42"/>
      <c r="R42" s="29"/>
    </row>
    <row r="43" spans="1:18" x14ac:dyDescent="0.25">
      <c r="A43" s="203"/>
      <c r="B43" s="57">
        <f t="shared" si="14"/>
        <v>2</v>
      </c>
      <c r="C43" s="204" t="s">
        <v>26</v>
      </c>
      <c r="D43" s="37" t="s">
        <v>21</v>
      </c>
      <c r="E43" s="6">
        <v>6.0999999999999999E-2</v>
      </c>
      <c r="F43" s="59">
        <f t="shared" si="15"/>
        <v>82</v>
      </c>
      <c r="G43" s="48">
        <f>Q26</f>
        <v>100</v>
      </c>
      <c r="H43" s="102">
        <f t="shared" si="17"/>
        <v>6.1</v>
      </c>
      <c r="I43" s="7">
        <f t="shared" si="16"/>
        <v>500.2</v>
      </c>
      <c r="J43" s="6">
        <f t="shared" si="13"/>
        <v>5.0019999999999998</v>
      </c>
      <c r="L43" s="29"/>
      <c r="M43"/>
      <c r="N43"/>
      <c r="O43"/>
      <c r="P43" s="29"/>
      <c r="Q43"/>
      <c r="R43"/>
    </row>
    <row r="44" spans="1:18" ht="15.75" x14ac:dyDescent="0.25">
      <c r="A44" s="203"/>
      <c r="B44" s="57">
        <f t="shared" si="14"/>
        <v>2</v>
      </c>
      <c r="C44" s="204"/>
      <c r="D44" s="37" t="s">
        <v>27</v>
      </c>
      <c r="E44" s="6">
        <v>6.0000000000000001E-3</v>
      </c>
      <c r="F44" s="59">
        <f t="shared" si="15"/>
        <v>82</v>
      </c>
      <c r="G44" s="48">
        <f>Q14</f>
        <v>750</v>
      </c>
      <c r="H44" s="102">
        <f t="shared" si="17"/>
        <v>4.5</v>
      </c>
      <c r="I44" s="7">
        <f t="shared" si="16"/>
        <v>369</v>
      </c>
      <c r="J44" s="6">
        <f t="shared" si="13"/>
        <v>0.49199999999999999</v>
      </c>
      <c r="L44" s="98" t="s">
        <v>95</v>
      </c>
      <c r="M44" s="61"/>
      <c r="N44" s="61"/>
      <c r="O44" s="61"/>
      <c r="P44" s="213" t="s">
        <v>130</v>
      </c>
      <c r="Q44" s="213"/>
      <c r="R44" s="213"/>
    </row>
    <row r="45" spans="1:18" x14ac:dyDescent="0.25">
      <c r="A45" s="203"/>
      <c r="B45" s="57">
        <f t="shared" si="14"/>
        <v>2</v>
      </c>
      <c r="C45" s="183" t="s">
        <v>39</v>
      </c>
      <c r="D45" s="36" t="s">
        <v>76</v>
      </c>
      <c r="E45" s="44">
        <v>0.02</v>
      </c>
      <c r="F45" s="59">
        <f t="shared" si="15"/>
        <v>82</v>
      </c>
      <c r="G45" s="47">
        <f>Q19</f>
        <v>140</v>
      </c>
      <c r="H45" s="5">
        <f>G45*E45</f>
        <v>2.8000000000000003</v>
      </c>
      <c r="I45" s="7">
        <f t="shared" si="16"/>
        <v>229.60000000000002</v>
      </c>
      <c r="J45" s="8">
        <f t="shared" si="13"/>
        <v>1.6400000000000001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x14ac:dyDescent="0.25">
      <c r="A46" s="203"/>
      <c r="B46" s="57">
        <f t="shared" si="14"/>
        <v>2</v>
      </c>
      <c r="C46" s="184"/>
      <c r="D46" s="36" t="s">
        <v>12</v>
      </c>
      <c r="E46" s="44">
        <v>0.02</v>
      </c>
      <c r="F46" s="59">
        <f t="shared" si="15"/>
        <v>82</v>
      </c>
      <c r="G46" s="47">
        <f>Q15</f>
        <v>53</v>
      </c>
      <c r="H46" s="5">
        <f>G46*E46</f>
        <v>1.06</v>
      </c>
      <c r="I46" s="7">
        <f t="shared" si="16"/>
        <v>86.92</v>
      </c>
      <c r="J46" s="8">
        <f t="shared" si="13"/>
        <v>1.6400000000000001</v>
      </c>
      <c r="K46"/>
      <c r="L46"/>
      <c r="M46" s="29"/>
      <c r="N46" s="29"/>
      <c r="O46" s="29"/>
      <c r="P46" s="29"/>
      <c r="Q46"/>
      <c r="R46"/>
    </row>
    <row r="47" spans="1:18" x14ac:dyDescent="0.25">
      <c r="A47" s="203"/>
      <c r="B47" s="57">
        <f t="shared" si="14"/>
        <v>2</v>
      </c>
      <c r="C47" s="184"/>
      <c r="D47" s="36" t="s">
        <v>13</v>
      </c>
      <c r="E47" s="19">
        <v>2.0000000000000001E-4</v>
      </c>
      <c r="F47" s="59">
        <f t="shared" si="15"/>
        <v>82</v>
      </c>
      <c r="G47" s="47">
        <f>Q16</f>
        <v>315</v>
      </c>
      <c r="H47" s="5">
        <f>G47*E47</f>
        <v>6.3E-2</v>
      </c>
      <c r="I47" s="7">
        <f t="shared" si="16"/>
        <v>5.1660000000000004</v>
      </c>
      <c r="J47" s="8">
        <f>F47*E47</f>
        <v>1.6400000000000001E-2</v>
      </c>
      <c r="L47"/>
      <c r="M47" s="29"/>
      <c r="N47" s="29"/>
      <c r="O47" s="29"/>
      <c r="P47" s="29"/>
      <c r="Q47"/>
      <c r="R47"/>
    </row>
    <row r="48" spans="1:18" x14ac:dyDescent="0.25">
      <c r="A48" s="203"/>
      <c r="B48" s="57">
        <f t="shared" si="14"/>
        <v>2</v>
      </c>
      <c r="C48" s="185"/>
      <c r="D48" s="36" t="s">
        <v>79</v>
      </c>
      <c r="E48" s="44">
        <v>0.2</v>
      </c>
      <c r="F48" s="59">
        <f t="shared" si="15"/>
        <v>82</v>
      </c>
      <c r="G48" s="47"/>
      <c r="H48" s="5"/>
      <c r="I48" s="7"/>
      <c r="J48" s="8">
        <f t="shared" si="13"/>
        <v>16.400000000000002</v>
      </c>
      <c r="L48"/>
      <c r="M48" s="27"/>
      <c r="N48" s="27"/>
      <c r="O48" s="27"/>
      <c r="P48" s="27"/>
      <c r="Q48" s="29"/>
      <c r="R48"/>
    </row>
    <row r="49" spans="1:18" x14ac:dyDescent="0.25">
      <c r="A49" s="203"/>
      <c r="B49" s="57">
        <f t="shared" si="14"/>
        <v>2</v>
      </c>
      <c r="C49" s="99" t="s">
        <v>38</v>
      </c>
      <c r="D49" s="37" t="s">
        <v>38</v>
      </c>
      <c r="E49" s="6">
        <v>0.08</v>
      </c>
      <c r="F49" s="59">
        <f t="shared" si="15"/>
        <v>82</v>
      </c>
      <c r="G49" s="48">
        <f>Q20</f>
        <v>40</v>
      </c>
      <c r="H49" s="102">
        <f>E49*G49</f>
        <v>3.2</v>
      </c>
      <c r="I49" s="7">
        <f>J49*G49</f>
        <v>262.40000000000003</v>
      </c>
      <c r="J49" s="6">
        <f t="shared" si="13"/>
        <v>6.5600000000000005</v>
      </c>
      <c r="L49"/>
      <c r="M49"/>
      <c r="N49"/>
      <c r="O49"/>
      <c r="P49"/>
      <c r="Q49" s="27"/>
      <c r="R49"/>
    </row>
    <row r="50" spans="1:18" x14ac:dyDescent="0.25">
      <c r="A50" s="215"/>
      <c r="B50" s="57">
        <f t="shared" si="14"/>
        <v>2</v>
      </c>
      <c r="C50" s="103" t="s">
        <v>70</v>
      </c>
      <c r="D50" s="36" t="s">
        <v>70</v>
      </c>
      <c r="E50" s="8">
        <v>0.1</v>
      </c>
      <c r="F50" s="59">
        <f t="shared" si="15"/>
        <v>82</v>
      </c>
      <c r="G50" s="48">
        <f>Q27</f>
        <v>98</v>
      </c>
      <c r="H50" s="102">
        <f>E50*G50</f>
        <v>9.8000000000000007</v>
      </c>
      <c r="I50" s="7">
        <f>J50*G50</f>
        <v>803.60000000000014</v>
      </c>
      <c r="J50" s="6">
        <f t="shared" si="13"/>
        <v>8.2000000000000011</v>
      </c>
      <c r="L50"/>
      <c r="M50"/>
      <c r="N50"/>
      <c r="O50"/>
      <c r="P50"/>
      <c r="Q50"/>
      <c r="R50"/>
    </row>
    <row r="51" spans="1:18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</v>
      </c>
      <c r="I51" s="2">
        <f>SUM(I30:I50)</f>
        <v>5002</v>
      </c>
      <c r="J51" s="45">
        <f>SUM(J30:J50)</f>
        <v>79.443854999999999</v>
      </c>
    </row>
    <row r="52" spans="1:18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x14ac:dyDescent="0.25">
      <c r="E53" s="27"/>
    </row>
    <row r="54" spans="1:18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x14ac:dyDescent="0.25">
      <c r="A55" s="180" t="s">
        <v>54</v>
      </c>
      <c r="B55" s="52">
        <v>3</v>
      </c>
      <c r="C55" s="192" t="s">
        <v>5</v>
      </c>
      <c r="D55" s="36" t="s">
        <v>6</v>
      </c>
      <c r="E55" s="44">
        <v>2.5999999999999999E-2</v>
      </c>
      <c r="F55" s="47">
        <f>B55*41</f>
        <v>123</v>
      </c>
      <c r="G55" s="47">
        <f>Q9</f>
        <v>38</v>
      </c>
      <c r="H55" s="102">
        <f t="shared" ref="H55:H60" si="19">G55*E55</f>
        <v>0.98799999999999999</v>
      </c>
      <c r="I55" s="7">
        <f t="shared" ref="I55:I64" si="20">J55*G55</f>
        <v>121.524</v>
      </c>
      <c r="J55" s="8">
        <f>F55*E55</f>
        <v>3.198</v>
      </c>
      <c r="L55" s="17"/>
    </row>
    <row r="56" spans="1:18" x14ac:dyDescent="0.25">
      <c r="A56" s="181"/>
      <c r="B56" s="60">
        <f>B55</f>
        <v>3</v>
      </c>
      <c r="C56" s="193"/>
      <c r="D56" s="36" t="s">
        <v>7</v>
      </c>
      <c r="E56" s="44">
        <v>6.0000000000000001E-3</v>
      </c>
      <c r="F56" s="58">
        <f>F55</f>
        <v>123</v>
      </c>
      <c r="G56" s="47">
        <f>Q22</f>
        <v>115</v>
      </c>
      <c r="H56" s="102">
        <f t="shared" si="19"/>
        <v>0.69000000000000006</v>
      </c>
      <c r="I56" s="7">
        <f t="shared" si="20"/>
        <v>84.87</v>
      </c>
      <c r="J56" s="8">
        <f t="shared" ref="J56:J60" si="21">F56*E56</f>
        <v>0.73799999999999999</v>
      </c>
      <c r="L56" s="17"/>
    </row>
    <row r="57" spans="1:18" x14ac:dyDescent="0.25">
      <c r="A57" s="181"/>
      <c r="B57" s="60">
        <f t="shared" ref="B57:B72" si="22">B56</f>
        <v>3</v>
      </c>
      <c r="C57" s="193"/>
      <c r="D57" s="36" t="s">
        <v>8</v>
      </c>
      <c r="E57" s="44">
        <v>3.5000000000000003E-2</v>
      </c>
      <c r="F57" s="58">
        <f t="shared" ref="F57:F72" si="23">F56</f>
        <v>123</v>
      </c>
      <c r="G57" s="47">
        <f>Q10</f>
        <v>50</v>
      </c>
      <c r="H57" s="102">
        <f t="shared" si="19"/>
        <v>1.7500000000000002</v>
      </c>
      <c r="I57" s="7">
        <f t="shared" si="20"/>
        <v>215.25000000000003</v>
      </c>
      <c r="J57" s="8">
        <f>F57*E57</f>
        <v>4.3050000000000006</v>
      </c>
      <c r="L57" s="17"/>
    </row>
    <row r="58" spans="1:18" x14ac:dyDescent="0.25">
      <c r="A58" s="181"/>
      <c r="B58" s="60">
        <f t="shared" si="22"/>
        <v>3</v>
      </c>
      <c r="C58" s="193"/>
      <c r="D58" s="36" t="s">
        <v>10</v>
      </c>
      <c r="E58" s="44">
        <v>2.5000000000000001E-2</v>
      </c>
      <c r="F58" s="58">
        <f t="shared" si="23"/>
        <v>123</v>
      </c>
      <c r="G58" s="47">
        <f>Q28</f>
        <v>60</v>
      </c>
      <c r="H58" s="102">
        <f t="shared" si="19"/>
        <v>1.5</v>
      </c>
      <c r="I58" s="7">
        <f t="shared" si="20"/>
        <v>184.5</v>
      </c>
      <c r="J58" s="8">
        <f t="shared" si="21"/>
        <v>3.0750000000000002</v>
      </c>
      <c r="L58" s="17"/>
    </row>
    <row r="59" spans="1:18" x14ac:dyDescent="0.25">
      <c r="A59" s="181"/>
      <c r="B59" s="60">
        <f t="shared" si="22"/>
        <v>3</v>
      </c>
      <c r="C59" s="193"/>
      <c r="D59" s="36" t="s">
        <v>9</v>
      </c>
      <c r="E59" s="44">
        <v>1.9E-2</v>
      </c>
      <c r="F59" s="58">
        <f t="shared" si="23"/>
        <v>123</v>
      </c>
      <c r="G59" s="47">
        <f>Q11</f>
        <v>40</v>
      </c>
      <c r="H59" s="102">
        <f t="shared" si="19"/>
        <v>0.76</v>
      </c>
      <c r="I59" s="7">
        <f t="shared" si="20"/>
        <v>93.47999999999999</v>
      </c>
      <c r="J59" s="8">
        <f t="shared" si="21"/>
        <v>2.3369999999999997</v>
      </c>
      <c r="L59" s="17"/>
    </row>
    <row r="60" spans="1:18" x14ac:dyDescent="0.25">
      <c r="A60" s="181"/>
      <c r="B60" s="60">
        <f t="shared" si="22"/>
        <v>3</v>
      </c>
      <c r="C60" s="194"/>
      <c r="D60" s="36" t="s">
        <v>11</v>
      </c>
      <c r="E60" s="44">
        <v>1.7999999999999999E-2</v>
      </c>
      <c r="F60" s="58">
        <f t="shared" si="23"/>
        <v>123</v>
      </c>
      <c r="G60" s="47">
        <f>Q12</f>
        <v>27</v>
      </c>
      <c r="H60" s="102">
        <f t="shared" si="19"/>
        <v>0.48599999999999999</v>
      </c>
      <c r="I60" s="7">
        <f t="shared" si="20"/>
        <v>59.777999999999999</v>
      </c>
      <c r="J60" s="8">
        <f t="shared" si="21"/>
        <v>2.214</v>
      </c>
    </row>
    <row r="61" spans="1:18" x14ac:dyDescent="0.25">
      <c r="A61" s="181"/>
      <c r="B61" s="60">
        <f t="shared" si="22"/>
        <v>3</v>
      </c>
      <c r="C61" s="192" t="s">
        <v>28</v>
      </c>
      <c r="D61" s="36" t="s">
        <v>81</v>
      </c>
      <c r="E61" s="6">
        <f>H61/G61</f>
        <v>7.0677500000000032E-2</v>
      </c>
      <c r="F61" s="58">
        <f t="shared" si="23"/>
        <v>123</v>
      </c>
      <c r="G61" s="49">
        <f>Q17</f>
        <v>400</v>
      </c>
      <c r="H61" s="5">
        <f>61-H55-H56-H57-H58-H59-H60-H62-H63-H64-H65-H66-H67-H68-H69-H70-H71-H72</f>
        <v>28.271000000000015</v>
      </c>
      <c r="I61" s="7">
        <f t="shared" si="20"/>
        <v>3477.3330000000014</v>
      </c>
      <c r="J61" s="8">
        <f>F61*E61</f>
        <v>8.6933325000000039</v>
      </c>
    </row>
    <row r="62" spans="1:18" x14ac:dyDescent="0.25">
      <c r="A62" s="181"/>
      <c r="B62" s="60">
        <f t="shared" si="22"/>
        <v>3</v>
      </c>
      <c r="C62" s="193"/>
      <c r="D62" s="36" t="s">
        <v>57</v>
      </c>
      <c r="E62" s="6">
        <v>0.03</v>
      </c>
      <c r="F62" s="58">
        <f t="shared" si="23"/>
        <v>123</v>
      </c>
      <c r="G62" s="49">
        <f>Q29</f>
        <v>130</v>
      </c>
      <c r="H62" s="5">
        <f>G62*E62</f>
        <v>3.9</v>
      </c>
      <c r="I62" s="7">
        <f t="shared" si="20"/>
        <v>479.7</v>
      </c>
      <c r="J62" s="8">
        <f t="shared" ref="J62:J72" si="24">F62*E62</f>
        <v>3.69</v>
      </c>
    </row>
    <row r="63" spans="1:18" x14ac:dyDescent="0.25">
      <c r="A63" s="181"/>
      <c r="B63" s="60">
        <f t="shared" si="22"/>
        <v>3</v>
      </c>
      <c r="C63" s="193"/>
      <c r="D63" s="36" t="s">
        <v>32</v>
      </c>
      <c r="E63" s="6">
        <v>1.2E-2</v>
      </c>
      <c r="F63" s="58">
        <f t="shared" si="23"/>
        <v>123</v>
      </c>
      <c r="G63" s="49">
        <f>Q13</f>
        <v>170</v>
      </c>
      <c r="H63" s="5">
        <f>G63*E63</f>
        <v>2.04</v>
      </c>
      <c r="I63" s="7">
        <f t="shared" si="20"/>
        <v>250.92</v>
      </c>
      <c r="J63" s="8">
        <f t="shared" si="24"/>
        <v>1.476</v>
      </c>
    </row>
    <row r="64" spans="1:18" x14ac:dyDescent="0.25">
      <c r="A64" s="181"/>
      <c r="B64" s="60">
        <f t="shared" si="22"/>
        <v>3</v>
      </c>
      <c r="C64" s="193"/>
      <c r="D64" s="36" t="s">
        <v>24</v>
      </c>
      <c r="E64" s="6">
        <v>2E-3</v>
      </c>
      <c r="F64" s="58">
        <f t="shared" si="23"/>
        <v>123</v>
      </c>
      <c r="G64" s="47">
        <f>Q30</f>
        <v>240</v>
      </c>
      <c r="H64" s="5">
        <f>G64*E64</f>
        <v>0.48</v>
      </c>
      <c r="I64" s="7">
        <f t="shared" si="20"/>
        <v>59.04</v>
      </c>
      <c r="J64" s="8">
        <f t="shared" si="24"/>
        <v>0.246</v>
      </c>
    </row>
    <row r="65" spans="1:18" x14ac:dyDescent="0.25">
      <c r="A65" s="181"/>
      <c r="B65" s="60">
        <f t="shared" si="22"/>
        <v>3</v>
      </c>
      <c r="C65" s="194"/>
      <c r="D65" s="36" t="s">
        <v>79</v>
      </c>
      <c r="E65" s="6">
        <v>0.2</v>
      </c>
      <c r="F65" s="58">
        <f t="shared" si="23"/>
        <v>123</v>
      </c>
      <c r="G65" s="47"/>
      <c r="H65" s="5"/>
      <c r="I65" s="7"/>
      <c r="J65" s="8">
        <f t="shared" si="24"/>
        <v>24.6</v>
      </c>
    </row>
    <row r="66" spans="1:18" x14ac:dyDescent="0.25">
      <c r="A66" s="181"/>
      <c r="B66" s="60">
        <f t="shared" si="22"/>
        <v>3</v>
      </c>
      <c r="C66" s="192" t="s">
        <v>82</v>
      </c>
      <c r="D66" s="36" t="s">
        <v>8</v>
      </c>
      <c r="E66" s="6">
        <v>0.2</v>
      </c>
      <c r="F66" s="58">
        <f t="shared" si="23"/>
        <v>123</v>
      </c>
      <c r="G66" s="47">
        <f>Q10</f>
        <v>50</v>
      </c>
      <c r="H66" s="5">
        <f>G66*E66</f>
        <v>10</v>
      </c>
      <c r="I66" s="7">
        <f>J66*G66</f>
        <v>1230</v>
      </c>
      <c r="J66" s="8">
        <f t="shared" si="24"/>
        <v>24.6</v>
      </c>
    </row>
    <row r="67" spans="1:18" x14ac:dyDescent="0.25">
      <c r="A67" s="181"/>
      <c r="B67" s="60">
        <f t="shared" si="22"/>
        <v>3</v>
      </c>
      <c r="C67" s="194"/>
      <c r="D67" s="36" t="s">
        <v>27</v>
      </c>
      <c r="E67" s="6">
        <v>5.0000000000000001E-3</v>
      </c>
      <c r="F67" s="58">
        <f t="shared" si="23"/>
        <v>123</v>
      </c>
      <c r="G67" s="47">
        <f>Q14</f>
        <v>750</v>
      </c>
      <c r="H67" s="5">
        <f>G67*E67</f>
        <v>3.75</v>
      </c>
      <c r="I67" s="7">
        <f>J67*G67</f>
        <v>461.25</v>
      </c>
      <c r="J67" s="8">
        <f t="shared" si="24"/>
        <v>0.61499999999999999</v>
      </c>
    </row>
    <row r="68" spans="1:18" x14ac:dyDescent="0.25">
      <c r="A68" s="181"/>
      <c r="B68" s="60">
        <f t="shared" si="22"/>
        <v>3</v>
      </c>
      <c r="C68" s="183" t="s">
        <v>99</v>
      </c>
      <c r="D68" s="36" t="s">
        <v>14</v>
      </c>
      <c r="E68" s="6">
        <v>4.5999999999999999E-2</v>
      </c>
      <c r="F68" s="58">
        <f t="shared" si="23"/>
        <v>123</v>
      </c>
      <c r="G68" s="49">
        <f>Q21</f>
        <v>75</v>
      </c>
      <c r="H68" s="5">
        <f>G68*E68</f>
        <v>3.4499999999999997</v>
      </c>
      <c r="I68" s="7">
        <f>J68*G68</f>
        <v>424.34999999999997</v>
      </c>
      <c r="J68" s="8">
        <f t="shared" si="24"/>
        <v>5.6579999999999995</v>
      </c>
    </row>
    <row r="69" spans="1:18" x14ac:dyDescent="0.25">
      <c r="A69" s="181"/>
      <c r="B69" s="60">
        <f t="shared" si="22"/>
        <v>3</v>
      </c>
      <c r="C69" s="184"/>
      <c r="D69" s="36" t="s">
        <v>12</v>
      </c>
      <c r="E69" s="6">
        <v>2.4E-2</v>
      </c>
      <c r="F69" s="58">
        <f t="shared" si="23"/>
        <v>123</v>
      </c>
      <c r="G69" s="47">
        <f>Q15</f>
        <v>53</v>
      </c>
      <c r="H69" s="5">
        <f>G69*E69</f>
        <v>1.272</v>
      </c>
      <c r="I69" s="7">
        <f>J69*G69</f>
        <v>156.45599999999999</v>
      </c>
      <c r="J69" s="8">
        <f t="shared" si="24"/>
        <v>2.952</v>
      </c>
      <c r="L69"/>
      <c r="M69"/>
      <c r="N69"/>
      <c r="O69"/>
      <c r="P69"/>
      <c r="Q69"/>
      <c r="R69"/>
    </row>
    <row r="70" spans="1:18" x14ac:dyDescent="0.25">
      <c r="A70" s="181"/>
      <c r="B70" s="60">
        <f t="shared" si="22"/>
        <v>3</v>
      </c>
      <c r="C70" s="184"/>
      <c r="D70" s="36" t="s">
        <v>13</v>
      </c>
      <c r="E70" s="40">
        <v>2.0000000000000001E-4</v>
      </c>
      <c r="F70" s="58">
        <f t="shared" si="23"/>
        <v>123</v>
      </c>
      <c r="G70" s="47">
        <f>Q16</f>
        <v>315</v>
      </c>
      <c r="H70" s="5">
        <f>G70*E70</f>
        <v>6.3E-2</v>
      </c>
      <c r="I70" s="7">
        <f>J70*G70</f>
        <v>7.7489999999999997</v>
      </c>
      <c r="J70" s="8">
        <f t="shared" si="24"/>
        <v>2.46E-2</v>
      </c>
      <c r="L70"/>
      <c r="M70"/>
      <c r="N70"/>
      <c r="O70"/>
      <c r="P70"/>
      <c r="Q70"/>
      <c r="R70"/>
    </row>
    <row r="71" spans="1:18" x14ac:dyDescent="0.25">
      <c r="A71" s="181"/>
      <c r="B71" s="60">
        <f t="shared" si="22"/>
        <v>3</v>
      </c>
      <c r="C71" s="185"/>
      <c r="D71" s="36" t="s">
        <v>79</v>
      </c>
      <c r="E71" s="6">
        <v>0.17199999999999999</v>
      </c>
      <c r="F71" s="58">
        <f t="shared" si="23"/>
        <v>123</v>
      </c>
      <c r="G71" s="47"/>
      <c r="H71" s="5"/>
      <c r="I71" s="7"/>
      <c r="J71" s="8">
        <f t="shared" si="24"/>
        <v>21.155999999999999</v>
      </c>
      <c r="L71"/>
      <c r="M71"/>
      <c r="N71"/>
      <c r="O71"/>
      <c r="P71"/>
      <c r="Q71"/>
      <c r="R71"/>
    </row>
    <row r="72" spans="1:18" x14ac:dyDescent="0.25">
      <c r="A72" s="191"/>
      <c r="B72" s="60">
        <f t="shared" si="22"/>
        <v>3</v>
      </c>
      <c r="C72" s="3" t="s">
        <v>38</v>
      </c>
      <c r="D72" s="41" t="s">
        <v>38</v>
      </c>
      <c r="E72" s="6">
        <v>0.04</v>
      </c>
      <c r="F72" s="58">
        <f t="shared" si="23"/>
        <v>123</v>
      </c>
      <c r="G72" s="47">
        <f>Q20</f>
        <v>40</v>
      </c>
      <c r="H72" s="5">
        <f>G72*E72</f>
        <v>1.6</v>
      </c>
      <c r="I72" s="7">
        <f>J72*G72</f>
        <v>196.8</v>
      </c>
      <c r="J72" s="8">
        <f t="shared" si="24"/>
        <v>4.92</v>
      </c>
      <c r="L72"/>
      <c r="M72"/>
      <c r="N72"/>
      <c r="O72"/>
      <c r="P72"/>
      <c r="Q72"/>
      <c r="R72"/>
    </row>
    <row r="73" spans="1:18" x14ac:dyDescent="0.25">
      <c r="A73" s="174" t="s">
        <v>41</v>
      </c>
      <c r="B73" s="174"/>
      <c r="C73" s="174"/>
      <c r="D73" s="174"/>
      <c r="E73" s="45"/>
      <c r="F73" s="97"/>
      <c r="G73" s="97"/>
      <c r="H73" s="2">
        <f>SUM(H55:H72)</f>
        <v>61.000000000000014</v>
      </c>
      <c r="I73" s="2">
        <f>SUM(I55:I72)</f>
        <v>7503.0000000000018</v>
      </c>
      <c r="J73" s="45">
        <f>SUM(J55:J72)</f>
        <v>114.4979325</v>
      </c>
      <c r="L73"/>
      <c r="M73"/>
      <c r="N73"/>
      <c r="O73"/>
      <c r="P73"/>
      <c r="Q73"/>
      <c r="R73"/>
    </row>
    <row r="74" spans="1:18" x14ac:dyDescent="0.25">
      <c r="A74" s="209" t="s">
        <v>55</v>
      </c>
      <c r="B74" s="46">
        <v>3</v>
      </c>
      <c r="C74" s="195" t="s">
        <v>100</v>
      </c>
      <c r="D74" s="37" t="s">
        <v>9</v>
      </c>
      <c r="E74" s="6">
        <v>9.4E-2</v>
      </c>
      <c r="F74" s="48">
        <f>B74*41</f>
        <v>123</v>
      </c>
      <c r="G74" s="49">
        <f>Q11</f>
        <v>40</v>
      </c>
      <c r="H74" s="102">
        <f t="shared" ref="H74:H82" si="25">E74*G74</f>
        <v>3.76</v>
      </c>
      <c r="I74" s="7">
        <f t="shared" ref="I74:I82" si="26">J74*G74</f>
        <v>462.47999999999996</v>
      </c>
      <c r="J74" s="6">
        <f>F74*E74</f>
        <v>11.561999999999999</v>
      </c>
      <c r="L74"/>
      <c r="M74"/>
      <c r="N74"/>
      <c r="O74"/>
      <c r="P74"/>
      <c r="Q74"/>
      <c r="R74"/>
    </row>
    <row r="75" spans="1:18" x14ac:dyDescent="0.25">
      <c r="A75" s="209"/>
      <c r="B75" s="57">
        <f>B74</f>
        <v>3</v>
      </c>
      <c r="C75" s="195"/>
      <c r="D75" s="37" t="s">
        <v>29</v>
      </c>
      <c r="E75" s="6">
        <v>2.9000000000000001E-2</v>
      </c>
      <c r="F75" s="59">
        <f>F74</f>
        <v>123</v>
      </c>
      <c r="G75" s="49">
        <f>Q21</f>
        <v>75</v>
      </c>
      <c r="H75" s="102">
        <f t="shared" si="25"/>
        <v>2.1750000000000003</v>
      </c>
      <c r="I75" s="7">
        <f t="shared" si="26"/>
        <v>267.52500000000003</v>
      </c>
      <c r="J75" s="6">
        <f t="shared" ref="J75:J90" si="27">F75*E75</f>
        <v>3.5670000000000002</v>
      </c>
      <c r="L75"/>
      <c r="M75"/>
      <c r="N75"/>
      <c r="O75"/>
      <c r="P75"/>
      <c r="Q75"/>
      <c r="R75"/>
    </row>
    <row r="76" spans="1:18" x14ac:dyDescent="0.25">
      <c r="A76" s="209"/>
      <c r="B76" s="57">
        <f t="shared" ref="B76:B90" si="28">B75</f>
        <v>3</v>
      </c>
      <c r="C76" s="195"/>
      <c r="D76" s="37" t="s">
        <v>15</v>
      </c>
      <c r="E76" s="6">
        <v>0.01</v>
      </c>
      <c r="F76" s="59">
        <f t="shared" ref="F76:F90" si="29">F75</f>
        <v>123</v>
      </c>
      <c r="G76" s="49">
        <f>Q31</f>
        <v>140</v>
      </c>
      <c r="H76" s="102">
        <f t="shared" si="25"/>
        <v>1.4000000000000001</v>
      </c>
      <c r="I76" s="7">
        <f t="shared" si="26"/>
        <v>172.2</v>
      </c>
      <c r="J76" s="6">
        <f t="shared" si="27"/>
        <v>1.23</v>
      </c>
      <c r="L76" s="17"/>
    </row>
    <row r="77" spans="1:18" x14ac:dyDescent="0.25">
      <c r="A77" s="209"/>
      <c r="B77" s="57">
        <f t="shared" si="28"/>
        <v>3</v>
      </c>
      <c r="C77" s="195"/>
      <c r="D77" s="37" t="s">
        <v>12</v>
      </c>
      <c r="E77" s="6">
        <v>1E-3</v>
      </c>
      <c r="F77" s="59">
        <f t="shared" si="29"/>
        <v>123</v>
      </c>
      <c r="G77" s="48">
        <f>Q15</f>
        <v>53</v>
      </c>
      <c r="H77" s="102">
        <f t="shared" si="25"/>
        <v>5.2999999999999999E-2</v>
      </c>
      <c r="I77" s="7">
        <f t="shared" si="26"/>
        <v>6.5190000000000001</v>
      </c>
      <c r="J77" s="6">
        <f t="shared" si="27"/>
        <v>0.123</v>
      </c>
      <c r="L77" s="17"/>
    </row>
    <row r="78" spans="1:18" x14ac:dyDescent="0.25">
      <c r="A78" s="209"/>
      <c r="B78" s="57">
        <f t="shared" si="28"/>
        <v>3</v>
      </c>
      <c r="C78" s="210" t="s">
        <v>58</v>
      </c>
      <c r="D78" s="37" t="s">
        <v>8</v>
      </c>
      <c r="E78" s="6">
        <v>0.1</v>
      </c>
      <c r="F78" s="59">
        <f t="shared" si="29"/>
        <v>123</v>
      </c>
      <c r="G78" s="47">
        <f>Q10</f>
        <v>50</v>
      </c>
      <c r="H78" s="102">
        <f t="shared" si="25"/>
        <v>5</v>
      </c>
      <c r="I78" s="7">
        <f t="shared" si="26"/>
        <v>615</v>
      </c>
      <c r="J78" s="6">
        <f t="shared" si="27"/>
        <v>12.3</v>
      </c>
      <c r="L78" s="17"/>
    </row>
    <row r="79" spans="1:18" x14ac:dyDescent="0.25">
      <c r="A79" s="209"/>
      <c r="B79" s="57">
        <f t="shared" si="28"/>
        <v>3</v>
      </c>
      <c r="C79" s="211"/>
      <c r="D79" s="37" t="s">
        <v>56</v>
      </c>
      <c r="E79" s="6">
        <v>0.01</v>
      </c>
      <c r="F79" s="59">
        <f t="shared" si="29"/>
        <v>123</v>
      </c>
      <c r="G79" s="48">
        <f>Q37</f>
        <v>55</v>
      </c>
      <c r="H79" s="102">
        <f t="shared" si="25"/>
        <v>0.55000000000000004</v>
      </c>
      <c r="I79" s="7">
        <f t="shared" si="26"/>
        <v>67.650000000000006</v>
      </c>
      <c r="J79" s="6">
        <f t="shared" si="27"/>
        <v>1.23</v>
      </c>
      <c r="L79" s="17"/>
    </row>
    <row r="80" spans="1:18" x14ac:dyDescent="0.25">
      <c r="A80" s="209"/>
      <c r="B80" s="57">
        <f t="shared" si="28"/>
        <v>3</v>
      </c>
      <c r="C80" s="211"/>
      <c r="D80" s="37" t="s">
        <v>9</v>
      </c>
      <c r="E80" s="6">
        <v>1.2999999999999999E-2</v>
      </c>
      <c r="F80" s="59">
        <f t="shared" si="29"/>
        <v>123</v>
      </c>
      <c r="G80" s="48">
        <f>Q11</f>
        <v>40</v>
      </c>
      <c r="H80" s="102">
        <f t="shared" si="25"/>
        <v>0.52</v>
      </c>
      <c r="I80" s="7">
        <f t="shared" si="26"/>
        <v>63.96</v>
      </c>
      <c r="J80" s="6">
        <f t="shared" si="27"/>
        <v>1.599</v>
      </c>
      <c r="L80" s="17"/>
    </row>
    <row r="81" spans="1:45" ht="15.75" customHeight="1" x14ac:dyDescent="0.25">
      <c r="A81" s="209"/>
      <c r="B81" s="57">
        <f t="shared" si="28"/>
        <v>3</v>
      </c>
      <c r="C81" s="211"/>
      <c r="D81" s="37" t="s">
        <v>11</v>
      </c>
      <c r="E81" s="6">
        <v>1.2E-2</v>
      </c>
      <c r="F81" s="59">
        <f t="shared" si="29"/>
        <v>123</v>
      </c>
      <c r="G81" s="48">
        <f>Q12</f>
        <v>27</v>
      </c>
      <c r="H81" s="102">
        <f t="shared" si="25"/>
        <v>0.32400000000000001</v>
      </c>
      <c r="I81" s="7">
        <f t="shared" si="26"/>
        <v>39.851999999999997</v>
      </c>
      <c r="J81" s="6">
        <f t="shared" si="27"/>
        <v>1.476</v>
      </c>
      <c r="L81" s="17"/>
    </row>
    <row r="82" spans="1:45" ht="15.75" customHeight="1" x14ac:dyDescent="0.25">
      <c r="A82" s="209"/>
      <c r="B82" s="57">
        <f t="shared" si="28"/>
        <v>3</v>
      </c>
      <c r="C82" s="211"/>
      <c r="D82" s="37" t="s">
        <v>7</v>
      </c>
      <c r="E82" s="6">
        <v>3.0000000000000001E-3</v>
      </c>
      <c r="F82" s="59">
        <f t="shared" si="29"/>
        <v>123</v>
      </c>
      <c r="G82" s="48">
        <f>Q22</f>
        <v>115</v>
      </c>
      <c r="H82" s="102">
        <f t="shared" si="25"/>
        <v>0.34500000000000003</v>
      </c>
      <c r="I82" s="7">
        <f t="shared" si="26"/>
        <v>42.435000000000002</v>
      </c>
      <c r="J82" s="6">
        <f t="shared" si="27"/>
        <v>0.36899999999999999</v>
      </c>
      <c r="L82" s="17"/>
    </row>
    <row r="83" spans="1:45" ht="15.75" customHeight="1" x14ac:dyDescent="0.25">
      <c r="A83" s="209"/>
      <c r="B83" s="57">
        <f t="shared" si="28"/>
        <v>3</v>
      </c>
      <c r="C83" s="212"/>
      <c r="D83" s="37" t="s">
        <v>79</v>
      </c>
      <c r="E83" s="6">
        <v>0.188</v>
      </c>
      <c r="F83" s="59">
        <f t="shared" si="29"/>
        <v>123</v>
      </c>
      <c r="G83" s="48"/>
      <c r="H83" s="102"/>
      <c r="I83" s="7"/>
      <c r="J83" s="6">
        <f t="shared" si="27"/>
        <v>23.123999999999999</v>
      </c>
      <c r="L83" s="17"/>
    </row>
    <row r="84" spans="1:45" ht="15.75" customHeight="1" x14ac:dyDescent="0.25">
      <c r="A84" s="209"/>
      <c r="B84" s="57">
        <f t="shared" si="28"/>
        <v>3</v>
      </c>
      <c r="C84" s="186" t="s">
        <v>83</v>
      </c>
      <c r="D84" s="36" t="s">
        <v>61</v>
      </c>
      <c r="E84" s="6">
        <f>H84/G84</f>
        <v>7.0861538461538545E-2</v>
      </c>
      <c r="F84" s="59">
        <f t="shared" si="29"/>
        <v>123</v>
      </c>
      <c r="G84" s="47">
        <f>Q32</f>
        <v>195</v>
      </c>
      <c r="H84" s="102">
        <f>61-H74-H75-H76-H77-H78-H79-H80-H81-H82-H85-H86-H87-H88-H89-H90</f>
        <v>13.818000000000016</v>
      </c>
      <c r="I84" s="7">
        <f t="shared" ref="I84:I90" si="30">J84*G84</f>
        <v>1699.6140000000021</v>
      </c>
      <c r="J84" s="6">
        <f t="shared" si="27"/>
        <v>8.7159692307692413</v>
      </c>
      <c r="L84" s="17"/>
    </row>
    <row r="85" spans="1:45" ht="15.75" customHeight="1" x14ac:dyDescent="0.25">
      <c r="A85" s="209"/>
      <c r="B85" s="57">
        <f t="shared" si="28"/>
        <v>3</v>
      </c>
      <c r="C85" s="188"/>
      <c r="D85" s="36" t="s">
        <v>11</v>
      </c>
      <c r="E85" s="6">
        <v>2.5000000000000001E-2</v>
      </c>
      <c r="F85" s="59">
        <f t="shared" si="29"/>
        <v>123</v>
      </c>
      <c r="G85" s="47">
        <f>Q12</f>
        <v>27</v>
      </c>
      <c r="H85" s="102">
        <f t="shared" ref="H85:H90" si="31">E85*G85</f>
        <v>0.67500000000000004</v>
      </c>
      <c r="I85" s="7">
        <f t="shared" si="30"/>
        <v>83.025000000000006</v>
      </c>
      <c r="J85" s="6">
        <f>F85*E85</f>
        <v>3.0750000000000002</v>
      </c>
      <c r="L85" s="17"/>
    </row>
    <row r="86" spans="1:45" ht="15.75" customHeight="1" x14ac:dyDescent="0.25">
      <c r="A86" s="209"/>
      <c r="B86" s="57">
        <f t="shared" si="28"/>
        <v>3</v>
      </c>
      <c r="C86" s="204" t="s">
        <v>91</v>
      </c>
      <c r="D86" s="36" t="s">
        <v>87</v>
      </c>
      <c r="E86" s="44">
        <v>0.06</v>
      </c>
      <c r="F86" s="59">
        <f t="shared" si="29"/>
        <v>123</v>
      </c>
      <c r="G86" s="47">
        <f>Q18</f>
        <v>58</v>
      </c>
      <c r="H86" s="102">
        <f t="shared" si="31"/>
        <v>3.48</v>
      </c>
      <c r="I86" s="102">
        <f t="shared" si="30"/>
        <v>428.04</v>
      </c>
      <c r="J86" s="102">
        <f>F86*E86</f>
        <v>7.38</v>
      </c>
      <c r="L86" s="17"/>
    </row>
    <row r="87" spans="1:45" ht="15.75" customHeight="1" x14ac:dyDescent="0.25">
      <c r="A87" s="209"/>
      <c r="B87" s="57">
        <f t="shared" si="28"/>
        <v>3</v>
      </c>
      <c r="C87" s="204"/>
      <c r="D87" s="37" t="s">
        <v>27</v>
      </c>
      <c r="E87" s="6">
        <v>6.0000000000000001E-3</v>
      </c>
      <c r="F87" s="59">
        <f t="shared" si="29"/>
        <v>123</v>
      </c>
      <c r="G87" s="48">
        <f>Q14</f>
        <v>750</v>
      </c>
      <c r="H87" s="102">
        <f t="shared" si="31"/>
        <v>4.5</v>
      </c>
      <c r="I87" s="7">
        <f t="shared" si="30"/>
        <v>553.5</v>
      </c>
      <c r="J87" s="6">
        <f t="shared" si="27"/>
        <v>0.73799999999999999</v>
      </c>
      <c r="L87" s="17"/>
    </row>
    <row r="88" spans="1:45" ht="15.75" customHeight="1" x14ac:dyDescent="0.25">
      <c r="A88" s="209"/>
      <c r="B88" s="57">
        <f t="shared" si="28"/>
        <v>3</v>
      </c>
      <c r="C88" s="100" t="s">
        <v>65</v>
      </c>
      <c r="D88" s="38" t="s">
        <v>107</v>
      </c>
      <c r="E88" s="44">
        <v>0.2</v>
      </c>
      <c r="F88" s="59">
        <f t="shared" si="29"/>
        <v>123</v>
      </c>
      <c r="G88" s="47">
        <f>Q33</f>
        <v>65</v>
      </c>
      <c r="H88" s="102">
        <f t="shared" si="31"/>
        <v>13</v>
      </c>
      <c r="I88" s="7">
        <f t="shared" si="30"/>
        <v>1599</v>
      </c>
      <c r="J88" s="8">
        <f t="shared" si="27"/>
        <v>24.6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8"/>
        <v>3</v>
      </c>
      <c r="C89" s="99" t="s">
        <v>38</v>
      </c>
      <c r="D89" s="37" t="s">
        <v>38</v>
      </c>
      <c r="E89" s="6">
        <v>0.04</v>
      </c>
      <c r="F89" s="59">
        <f t="shared" si="29"/>
        <v>123</v>
      </c>
      <c r="G89" s="48">
        <f>Q20</f>
        <v>40</v>
      </c>
      <c r="H89" s="102">
        <f t="shared" si="31"/>
        <v>1.6</v>
      </c>
      <c r="I89" s="7">
        <f t="shared" si="30"/>
        <v>196.8</v>
      </c>
      <c r="J89" s="6">
        <f t="shared" si="27"/>
        <v>4.92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8"/>
        <v>3</v>
      </c>
      <c r="C90" s="103" t="s">
        <v>70</v>
      </c>
      <c r="D90" s="36" t="s">
        <v>70</v>
      </c>
      <c r="E90" s="8">
        <v>0.1</v>
      </c>
      <c r="F90" s="59">
        <f t="shared" si="29"/>
        <v>123</v>
      </c>
      <c r="G90" s="48">
        <f>Q27</f>
        <v>98</v>
      </c>
      <c r="H90" s="102">
        <f t="shared" si="31"/>
        <v>9.8000000000000007</v>
      </c>
      <c r="I90" s="7">
        <f t="shared" si="30"/>
        <v>1205.4000000000001</v>
      </c>
      <c r="J90" s="6">
        <f t="shared" si="27"/>
        <v>12.3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97"/>
      <c r="G91" s="97"/>
      <c r="H91" s="2">
        <f>SUM(H74:H90)</f>
        <v>61.000000000000014</v>
      </c>
      <c r="I91" s="2">
        <f t="shared" ref="I91:J91" si="32">SUM(I74:I90)</f>
        <v>7503.0000000000036</v>
      </c>
      <c r="J91" s="45">
        <f t="shared" si="32"/>
        <v>118.30896923076924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0.7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f>B107*41</f>
        <v>82</v>
      </c>
      <c r="G107" s="47">
        <f>Q7</f>
        <v>170</v>
      </c>
      <c r="H107" s="5">
        <f>G107*E107</f>
        <v>14.450000000000001</v>
      </c>
      <c r="I107" s="7">
        <f t="shared" ref="I107:I116" si="33">J107*G107</f>
        <v>1184.9000000000001</v>
      </c>
      <c r="J107" s="8">
        <f>F107*E107</f>
        <v>6.9700000000000006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82</v>
      </c>
      <c r="G108" s="47">
        <f>Q12</f>
        <v>27</v>
      </c>
      <c r="H108" s="5">
        <f>G108*E108</f>
        <v>0.78300000000000003</v>
      </c>
      <c r="I108" s="7">
        <f t="shared" si="33"/>
        <v>64.206000000000003</v>
      </c>
      <c r="J108" s="8">
        <f t="shared" ref="J108:J127" si="34">F108*E108</f>
        <v>2.3780000000000001</v>
      </c>
    </row>
    <row r="109" spans="1:45" ht="15.75" customHeight="1" x14ac:dyDescent="0.25">
      <c r="A109" s="201"/>
      <c r="B109" s="60">
        <f t="shared" ref="B109:B127" si="35">B108</f>
        <v>2</v>
      </c>
      <c r="C109" s="182"/>
      <c r="D109" s="37" t="s">
        <v>7</v>
      </c>
      <c r="E109" s="6">
        <v>6.0000000000000001E-3</v>
      </c>
      <c r="F109" s="58">
        <f t="shared" ref="F109:F127" si="36">F108</f>
        <v>82</v>
      </c>
      <c r="G109" s="47">
        <f>Q22</f>
        <v>115</v>
      </c>
      <c r="H109" s="5">
        <f>G109*E109</f>
        <v>0.69000000000000006</v>
      </c>
      <c r="I109" s="7">
        <f t="shared" si="33"/>
        <v>56.58</v>
      </c>
      <c r="J109" s="8">
        <f t="shared" si="34"/>
        <v>0.49199999999999999</v>
      </c>
    </row>
    <row r="110" spans="1:45" ht="15.75" customHeight="1" x14ac:dyDescent="0.25">
      <c r="A110" s="201"/>
      <c r="B110" s="60">
        <f t="shared" si="35"/>
        <v>2</v>
      </c>
      <c r="C110" s="183" t="s">
        <v>31</v>
      </c>
      <c r="D110" s="36" t="s">
        <v>81</v>
      </c>
      <c r="E110" s="6">
        <f>H110/G110</f>
        <v>1.1447499999999989E-2</v>
      </c>
      <c r="F110" s="58">
        <f t="shared" si="36"/>
        <v>82</v>
      </c>
      <c r="G110" s="47">
        <f>Q17</f>
        <v>400</v>
      </c>
      <c r="H110" s="5">
        <f>61-H107-H108-H109-H111-H112-H113-H114-H115-H116-H117-H118-H119-H120-H121-H122-H123-H124-H125-H126-H127</f>
        <v>4.5789999999999953</v>
      </c>
      <c r="I110" s="7">
        <f t="shared" si="33"/>
        <v>375.47799999999961</v>
      </c>
      <c r="J110" s="8">
        <f t="shared" si="34"/>
        <v>0.93869499999999906</v>
      </c>
    </row>
    <row r="111" spans="1:45" ht="15.75" customHeight="1" x14ac:dyDescent="0.25">
      <c r="A111" s="201"/>
      <c r="B111" s="60">
        <f t="shared" si="35"/>
        <v>2</v>
      </c>
      <c r="C111" s="184"/>
      <c r="D111" s="36" t="s">
        <v>8</v>
      </c>
      <c r="E111" s="6">
        <v>0.107</v>
      </c>
      <c r="F111" s="58">
        <f t="shared" si="36"/>
        <v>82</v>
      </c>
      <c r="G111" s="47">
        <f>Q10</f>
        <v>50</v>
      </c>
      <c r="H111" s="5">
        <f t="shared" ref="H111:H116" si="37">G111*E111</f>
        <v>5.35</v>
      </c>
      <c r="I111" s="7">
        <f t="shared" si="33"/>
        <v>438.69999999999993</v>
      </c>
      <c r="J111" s="8">
        <f t="shared" si="34"/>
        <v>8.7739999999999991</v>
      </c>
    </row>
    <row r="112" spans="1:45" ht="15.75" customHeight="1" x14ac:dyDescent="0.25">
      <c r="A112" s="201"/>
      <c r="B112" s="60">
        <f t="shared" si="35"/>
        <v>2</v>
      </c>
      <c r="C112" s="184"/>
      <c r="D112" s="36" t="s">
        <v>87</v>
      </c>
      <c r="E112" s="6">
        <v>6.0000000000000001E-3</v>
      </c>
      <c r="F112" s="58">
        <f t="shared" si="36"/>
        <v>82</v>
      </c>
      <c r="G112" s="47">
        <f>Q18</f>
        <v>58</v>
      </c>
      <c r="H112" s="5">
        <f t="shared" si="37"/>
        <v>0.34800000000000003</v>
      </c>
      <c r="I112" s="7">
        <f t="shared" si="33"/>
        <v>28.536000000000001</v>
      </c>
      <c r="J112" s="8">
        <f t="shared" si="34"/>
        <v>0.49199999999999999</v>
      </c>
    </row>
    <row r="113" spans="1:10" s="13" customFormat="1" ht="12.75" x14ac:dyDescent="0.25">
      <c r="A113" s="201"/>
      <c r="B113" s="60">
        <f t="shared" si="35"/>
        <v>2</v>
      </c>
      <c r="C113" s="184"/>
      <c r="D113" s="36" t="s">
        <v>9</v>
      </c>
      <c r="E113" s="6">
        <v>1.3000000000000001E-2</v>
      </c>
      <c r="F113" s="58">
        <f t="shared" si="36"/>
        <v>82</v>
      </c>
      <c r="G113" s="47">
        <f>Q11</f>
        <v>40</v>
      </c>
      <c r="H113" s="5">
        <f t="shared" si="37"/>
        <v>0.52</v>
      </c>
      <c r="I113" s="7">
        <f t="shared" si="33"/>
        <v>42.64</v>
      </c>
      <c r="J113" s="8">
        <f t="shared" si="34"/>
        <v>1.0660000000000001</v>
      </c>
    </row>
    <row r="114" spans="1:10" s="13" customFormat="1" ht="12.75" x14ac:dyDescent="0.25">
      <c r="A114" s="201"/>
      <c r="B114" s="60">
        <f t="shared" si="35"/>
        <v>2</v>
      </c>
      <c r="C114" s="184"/>
      <c r="D114" s="37" t="s">
        <v>11</v>
      </c>
      <c r="E114" s="6">
        <v>1.2E-2</v>
      </c>
      <c r="F114" s="58">
        <f t="shared" si="36"/>
        <v>82</v>
      </c>
      <c r="G114" s="47">
        <f>Q12</f>
        <v>27</v>
      </c>
      <c r="H114" s="5">
        <f t="shared" si="37"/>
        <v>0.32400000000000001</v>
      </c>
      <c r="I114" s="7">
        <f t="shared" si="33"/>
        <v>26.567999999999998</v>
      </c>
      <c r="J114" s="8">
        <f t="shared" si="34"/>
        <v>0.98399999999999999</v>
      </c>
    </row>
    <row r="115" spans="1:10" s="13" customFormat="1" ht="12.75" x14ac:dyDescent="0.25">
      <c r="A115" s="201"/>
      <c r="B115" s="60">
        <f t="shared" si="35"/>
        <v>2</v>
      </c>
      <c r="C115" s="184"/>
      <c r="D115" s="37" t="s">
        <v>7</v>
      </c>
      <c r="E115" s="6">
        <v>3.0000000000000001E-3</v>
      </c>
      <c r="F115" s="58">
        <f t="shared" si="36"/>
        <v>82</v>
      </c>
      <c r="G115" s="47">
        <f>Q22</f>
        <v>115</v>
      </c>
      <c r="H115" s="5">
        <f t="shared" si="37"/>
        <v>0.34500000000000003</v>
      </c>
      <c r="I115" s="7">
        <f t="shared" si="33"/>
        <v>28.29</v>
      </c>
      <c r="J115" s="8">
        <f t="shared" si="34"/>
        <v>0.246</v>
      </c>
    </row>
    <row r="116" spans="1:10" s="13" customFormat="1" ht="12.75" x14ac:dyDescent="0.25">
      <c r="A116" s="201"/>
      <c r="B116" s="60">
        <f t="shared" si="35"/>
        <v>2</v>
      </c>
      <c r="C116" s="184"/>
      <c r="D116" s="37" t="s">
        <v>32</v>
      </c>
      <c r="E116" s="6">
        <v>6.0000000000000001E-3</v>
      </c>
      <c r="F116" s="58">
        <f t="shared" si="36"/>
        <v>82</v>
      </c>
      <c r="G116" s="47">
        <f>Q13</f>
        <v>170</v>
      </c>
      <c r="H116" s="5">
        <f t="shared" si="37"/>
        <v>1.02</v>
      </c>
      <c r="I116" s="7">
        <f t="shared" si="33"/>
        <v>83.64</v>
      </c>
      <c r="J116" s="8">
        <f t="shared" si="34"/>
        <v>0.49199999999999999</v>
      </c>
    </row>
    <row r="117" spans="1:10" s="13" customFormat="1" ht="12.75" x14ac:dyDescent="0.25">
      <c r="A117" s="201"/>
      <c r="B117" s="60">
        <f t="shared" si="35"/>
        <v>2</v>
      </c>
      <c r="C117" s="185"/>
      <c r="D117" s="37" t="s">
        <v>79</v>
      </c>
      <c r="E117" s="6">
        <v>0.188</v>
      </c>
      <c r="F117" s="58">
        <f t="shared" si="36"/>
        <v>82</v>
      </c>
      <c r="G117" s="47"/>
      <c r="H117" s="5"/>
      <c r="I117" s="7"/>
      <c r="J117" s="8">
        <f t="shared" si="34"/>
        <v>15.416</v>
      </c>
    </row>
    <row r="118" spans="1:10" s="13" customFormat="1" ht="12.75" x14ac:dyDescent="0.25">
      <c r="A118" s="201"/>
      <c r="B118" s="60">
        <f t="shared" si="35"/>
        <v>2</v>
      </c>
      <c r="C118" s="186" t="s">
        <v>86</v>
      </c>
      <c r="D118" s="36" t="s">
        <v>81</v>
      </c>
      <c r="E118" s="6">
        <v>0.04</v>
      </c>
      <c r="F118" s="58">
        <f t="shared" si="36"/>
        <v>82</v>
      </c>
      <c r="G118" s="47">
        <f>Q17</f>
        <v>400</v>
      </c>
      <c r="H118" s="5">
        <f t="shared" ref="H118:H125" si="38">G118*E118</f>
        <v>16</v>
      </c>
      <c r="I118" s="7">
        <f t="shared" ref="I118:I125" si="39">J118*G118</f>
        <v>1312</v>
      </c>
      <c r="J118" s="8">
        <f t="shared" si="34"/>
        <v>3.2800000000000002</v>
      </c>
    </row>
    <row r="119" spans="1:10" s="13" customFormat="1" ht="12.75" x14ac:dyDescent="0.25">
      <c r="A119" s="201"/>
      <c r="B119" s="60">
        <f t="shared" si="35"/>
        <v>2</v>
      </c>
      <c r="C119" s="187"/>
      <c r="D119" s="36" t="s">
        <v>9</v>
      </c>
      <c r="E119" s="6">
        <v>3.0000000000000001E-3</v>
      </c>
      <c r="F119" s="58">
        <f t="shared" si="36"/>
        <v>82</v>
      </c>
      <c r="G119" s="47">
        <f>Q11</f>
        <v>40</v>
      </c>
      <c r="H119" s="5">
        <f t="shared" si="38"/>
        <v>0.12</v>
      </c>
      <c r="I119" s="7">
        <f t="shared" si="39"/>
        <v>9.84</v>
      </c>
      <c r="J119" s="8">
        <f t="shared" si="34"/>
        <v>0.246</v>
      </c>
    </row>
    <row r="120" spans="1:10" s="13" customFormat="1" ht="12.75" x14ac:dyDescent="0.25">
      <c r="A120" s="201"/>
      <c r="B120" s="60">
        <f t="shared" si="35"/>
        <v>2</v>
      </c>
      <c r="C120" s="188"/>
      <c r="D120" s="36" t="s">
        <v>11</v>
      </c>
      <c r="E120" s="6">
        <v>3.0000000000000001E-3</v>
      </c>
      <c r="F120" s="58">
        <f t="shared" si="36"/>
        <v>82</v>
      </c>
      <c r="G120" s="47">
        <f>Q12</f>
        <v>27</v>
      </c>
      <c r="H120" s="5">
        <f t="shared" si="38"/>
        <v>8.1000000000000003E-2</v>
      </c>
      <c r="I120" s="7">
        <f t="shared" si="39"/>
        <v>6.6419999999999995</v>
      </c>
      <c r="J120" s="8">
        <f t="shared" si="34"/>
        <v>0.246</v>
      </c>
    </row>
    <row r="121" spans="1:10" s="13" customFormat="1" ht="12.75" x14ac:dyDescent="0.25">
      <c r="A121" s="201"/>
      <c r="B121" s="60">
        <f t="shared" si="35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6"/>
        <v>82</v>
      </c>
      <c r="G121" s="47">
        <f>Q37</f>
        <v>55</v>
      </c>
      <c r="H121" s="5">
        <f t="shared" si="38"/>
        <v>2.8049999999999997</v>
      </c>
      <c r="I121" s="7">
        <f t="shared" si="39"/>
        <v>230.00999999999996</v>
      </c>
      <c r="J121" s="8">
        <f t="shared" si="34"/>
        <v>4.1819999999999995</v>
      </c>
    </row>
    <row r="122" spans="1:10" s="13" customFormat="1" ht="12.75" x14ac:dyDescent="0.25">
      <c r="A122" s="201"/>
      <c r="B122" s="60">
        <f t="shared" si="35"/>
        <v>2</v>
      </c>
      <c r="C122" s="208"/>
      <c r="D122" s="36" t="s">
        <v>27</v>
      </c>
      <c r="E122" s="6">
        <v>5.0000000000000001E-3</v>
      </c>
      <c r="F122" s="58">
        <f t="shared" si="36"/>
        <v>82</v>
      </c>
      <c r="G122" s="47">
        <f>Q14</f>
        <v>750</v>
      </c>
      <c r="H122" s="5">
        <f t="shared" si="38"/>
        <v>3.75</v>
      </c>
      <c r="I122" s="7">
        <f t="shared" si="39"/>
        <v>307.5</v>
      </c>
      <c r="J122" s="8">
        <f t="shared" si="34"/>
        <v>0.41000000000000003</v>
      </c>
    </row>
    <row r="123" spans="1:10" s="13" customFormat="1" ht="12.75" x14ac:dyDescent="0.25">
      <c r="A123" s="201"/>
      <c r="B123" s="60">
        <f t="shared" si="35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6"/>
        <v>82</v>
      </c>
      <c r="G123" s="47">
        <f>Q35</f>
        <v>150</v>
      </c>
      <c r="H123" s="5">
        <f t="shared" si="38"/>
        <v>6.8999999999999995</v>
      </c>
      <c r="I123" s="7">
        <f t="shared" si="39"/>
        <v>565.79999999999995</v>
      </c>
      <c r="J123" s="8">
        <f t="shared" si="34"/>
        <v>3.7719999999999998</v>
      </c>
    </row>
    <row r="124" spans="1:10" s="13" customFormat="1" ht="12.75" x14ac:dyDescent="0.25">
      <c r="A124" s="201"/>
      <c r="B124" s="60">
        <f t="shared" si="35"/>
        <v>2</v>
      </c>
      <c r="C124" s="206"/>
      <c r="D124" s="36" t="s">
        <v>12</v>
      </c>
      <c r="E124" s="6">
        <v>2.4E-2</v>
      </c>
      <c r="F124" s="58">
        <f t="shared" si="36"/>
        <v>82</v>
      </c>
      <c r="G124" s="47">
        <f>Q15</f>
        <v>53</v>
      </c>
      <c r="H124" s="5">
        <f t="shared" si="38"/>
        <v>1.272</v>
      </c>
      <c r="I124" s="7">
        <f t="shared" si="39"/>
        <v>104.304</v>
      </c>
      <c r="J124" s="8">
        <f t="shared" si="34"/>
        <v>1.968</v>
      </c>
    </row>
    <row r="125" spans="1:10" s="13" customFormat="1" ht="12.75" x14ac:dyDescent="0.25">
      <c r="A125" s="201"/>
      <c r="B125" s="60">
        <f t="shared" si="35"/>
        <v>2</v>
      </c>
      <c r="C125" s="206"/>
      <c r="D125" s="36" t="s">
        <v>13</v>
      </c>
      <c r="E125" s="40">
        <v>2.0000000000000001E-4</v>
      </c>
      <c r="F125" s="58">
        <f t="shared" si="36"/>
        <v>82</v>
      </c>
      <c r="G125" s="47">
        <f>Q16</f>
        <v>315</v>
      </c>
      <c r="H125" s="5">
        <f t="shared" si="38"/>
        <v>6.3E-2</v>
      </c>
      <c r="I125" s="7">
        <f t="shared" si="39"/>
        <v>5.1660000000000004</v>
      </c>
      <c r="J125" s="8">
        <f t="shared" si="34"/>
        <v>1.6400000000000001E-2</v>
      </c>
    </row>
    <row r="126" spans="1:10" s="13" customFormat="1" ht="12.75" x14ac:dyDescent="0.25">
      <c r="A126" s="201"/>
      <c r="B126" s="60">
        <f t="shared" si="35"/>
        <v>2</v>
      </c>
      <c r="C126" s="207"/>
      <c r="D126" s="36" t="s">
        <v>79</v>
      </c>
      <c r="E126" s="6">
        <v>0.17199999999999999</v>
      </c>
      <c r="F126" s="58">
        <f t="shared" si="36"/>
        <v>82</v>
      </c>
      <c r="G126" s="47"/>
      <c r="H126" s="5"/>
      <c r="I126" s="7"/>
      <c r="J126" s="8">
        <f t="shared" si="34"/>
        <v>14.103999999999999</v>
      </c>
    </row>
    <row r="127" spans="1:10" s="13" customFormat="1" ht="12.75" x14ac:dyDescent="0.25">
      <c r="A127" s="201"/>
      <c r="B127" s="60">
        <f t="shared" si="35"/>
        <v>2</v>
      </c>
      <c r="C127" s="3" t="s">
        <v>38</v>
      </c>
      <c r="D127" s="41" t="s">
        <v>38</v>
      </c>
      <c r="E127" s="6">
        <v>0.04</v>
      </c>
      <c r="F127" s="58">
        <f t="shared" si="36"/>
        <v>82</v>
      </c>
      <c r="G127" s="47">
        <f>Q20</f>
        <v>40</v>
      </c>
      <c r="H127" s="5">
        <f>G127*E127</f>
        <v>1.6</v>
      </c>
      <c r="I127" s="7">
        <f>J127*G127</f>
        <v>131.20000000000002</v>
      </c>
      <c r="J127" s="8">
        <f t="shared" si="34"/>
        <v>3.2800000000000002</v>
      </c>
    </row>
    <row r="128" spans="1:10" s="13" customFormat="1" ht="12.75" x14ac:dyDescent="0.25">
      <c r="A128" s="174" t="s">
        <v>41</v>
      </c>
      <c r="B128" s="174"/>
      <c r="C128" s="174"/>
      <c r="D128" s="174"/>
      <c r="E128" s="45"/>
      <c r="F128" s="97"/>
      <c r="G128" s="97"/>
      <c r="H128" s="2">
        <f>SUM(H107:H127)</f>
        <v>60.999999999999993</v>
      </c>
      <c r="I128" s="2">
        <f t="shared" ref="I128:J128" si="40">SUM(I107:I127)</f>
        <v>5001.9999999999991</v>
      </c>
      <c r="J128" s="45">
        <f t="shared" si="40"/>
        <v>69.753095000000002</v>
      </c>
    </row>
    <row r="129" spans="1:10" s="13" customFormat="1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B129*30</f>
        <v>60</v>
      </c>
      <c r="G129" s="47">
        <f>Q9</f>
        <v>38</v>
      </c>
      <c r="H129" s="5">
        <f t="shared" ref="H129:H137" si="41">G129*E129</f>
        <v>1.748</v>
      </c>
      <c r="I129" s="7">
        <f t="shared" ref="I129:I137" si="42">J129*G129</f>
        <v>104.88</v>
      </c>
      <c r="J129" s="8">
        <f>F129*E129</f>
        <v>2.76</v>
      </c>
    </row>
    <row r="130" spans="1:10" s="13" customFormat="1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60</v>
      </c>
      <c r="G130" s="48">
        <f>Q38</f>
        <v>106</v>
      </c>
      <c r="H130" s="5">
        <f t="shared" si="41"/>
        <v>2.12</v>
      </c>
      <c r="I130" s="7">
        <f t="shared" si="42"/>
        <v>127.19999999999999</v>
      </c>
      <c r="J130" s="8">
        <f t="shared" ref="J130:J151" si="43">F130*E130</f>
        <v>1.2</v>
      </c>
    </row>
    <row r="131" spans="1:10" s="13" customFormat="1" ht="12.75" x14ac:dyDescent="0.25">
      <c r="A131" s="201"/>
      <c r="B131" s="60">
        <f t="shared" ref="B131:B151" si="44">B130</f>
        <v>2</v>
      </c>
      <c r="C131" s="182"/>
      <c r="D131" s="37" t="s">
        <v>7</v>
      </c>
      <c r="E131" s="6">
        <v>3.0000000000000001E-3</v>
      </c>
      <c r="F131" s="58">
        <f t="shared" ref="F131:F151" si="45">F130</f>
        <v>60</v>
      </c>
      <c r="G131" s="49">
        <f>Q22</f>
        <v>115</v>
      </c>
      <c r="H131" s="5">
        <f t="shared" si="41"/>
        <v>0.34500000000000003</v>
      </c>
      <c r="I131" s="7">
        <f t="shared" si="42"/>
        <v>20.7</v>
      </c>
      <c r="J131" s="8">
        <f t="shared" si="43"/>
        <v>0.18</v>
      </c>
    </row>
    <row r="132" spans="1:10" s="13" customFormat="1" ht="12.75" x14ac:dyDescent="0.25">
      <c r="A132" s="201"/>
      <c r="B132" s="60">
        <f t="shared" si="44"/>
        <v>2</v>
      </c>
      <c r="C132" s="182"/>
      <c r="D132" s="36" t="s">
        <v>9</v>
      </c>
      <c r="E132" s="6">
        <v>1.3000000000000001E-2</v>
      </c>
      <c r="F132" s="58">
        <f t="shared" si="45"/>
        <v>60</v>
      </c>
      <c r="G132" s="49">
        <f>Q11</f>
        <v>40</v>
      </c>
      <c r="H132" s="5">
        <f t="shared" si="41"/>
        <v>0.52</v>
      </c>
      <c r="I132" s="7">
        <f t="shared" si="42"/>
        <v>31.200000000000003</v>
      </c>
      <c r="J132" s="8">
        <f t="shared" si="43"/>
        <v>0.78</v>
      </c>
    </row>
    <row r="133" spans="1:10" s="13" customFormat="1" ht="12.75" x14ac:dyDescent="0.25">
      <c r="A133" s="201"/>
      <c r="B133" s="60">
        <f t="shared" si="44"/>
        <v>2</v>
      </c>
      <c r="C133" s="183" t="s">
        <v>72</v>
      </c>
      <c r="D133" s="36" t="s">
        <v>8</v>
      </c>
      <c r="E133" s="6">
        <v>0.107</v>
      </c>
      <c r="F133" s="58">
        <f t="shared" si="45"/>
        <v>60</v>
      </c>
      <c r="G133" s="47">
        <f>Q10</f>
        <v>50</v>
      </c>
      <c r="H133" s="5">
        <f t="shared" si="41"/>
        <v>5.35</v>
      </c>
      <c r="I133" s="42">
        <f t="shared" si="42"/>
        <v>321</v>
      </c>
      <c r="J133" s="28">
        <f t="shared" si="43"/>
        <v>6.42</v>
      </c>
    </row>
    <row r="134" spans="1:10" s="13" customFormat="1" ht="12.75" x14ac:dyDescent="0.25">
      <c r="A134" s="201"/>
      <c r="B134" s="60">
        <f t="shared" si="44"/>
        <v>2</v>
      </c>
      <c r="C134" s="184"/>
      <c r="D134" s="36" t="s">
        <v>73</v>
      </c>
      <c r="E134" s="6">
        <v>5.0000000000000001E-3</v>
      </c>
      <c r="F134" s="58">
        <f t="shared" si="45"/>
        <v>60</v>
      </c>
      <c r="G134" s="47">
        <f>Q39</f>
        <v>40</v>
      </c>
      <c r="H134" s="5">
        <f t="shared" si="41"/>
        <v>0.2</v>
      </c>
      <c r="I134" s="42">
        <f t="shared" si="42"/>
        <v>12</v>
      </c>
      <c r="J134" s="28">
        <f t="shared" si="43"/>
        <v>0.3</v>
      </c>
    </row>
    <row r="135" spans="1:10" s="13" customFormat="1" ht="12.75" x14ac:dyDescent="0.25">
      <c r="A135" s="201"/>
      <c r="B135" s="60">
        <f t="shared" si="44"/>
        <v>2</v>
      </c>
      <c r="C135" s="184"/>
      <c r="D135" s="36" t="s">
        <v>9</v>
      </c>
      <c r="E135" s="6">
        <v>1.3000000000000001E-2</v>
      </c>
      <c r="F135" s="58">
        <f t="shared" si="45"/>
        <v>60</v>
      </c>
      <c r="G135" s="47">
        <f>Q11</f>
        <v>40</v>
      </c>
      <c r="H135" s="5">
        <f t="shared" si="41"/>
        <v>0.52</v>
      </c>
      <c r="I135" s="42">
        <f t="shared" si="42"/>
        <v>31.200000000000003</v>
      </c>
      <c r="J135" s="28">
        <f t="shared" si="43"/>
        <v>0.78</v>
      </c>
    </row>
    <row r="136" spans="1:10" s="13" customFormat="1" ht="12.75" x14ac:dyDescent="0.25">
      <c r="A136" s="201"/>
      <c r="B136" s="60">
        <f t="shared" si="44"/>
        <v>2</v>
      </c>
      <c r="C136" s="184"/>
      <c r="D136" s="37" t="s">
        <v>11</v>
      </c>
      <c r="E136" s="6">
        <v>6.0000000000000001E-3</v>
      </c>
      <c r="F136" s="58">
        <f t="shared" si="45"/>
        <v>60</v>
      </c>
      <c r="G136" s="47">
        <f>Q12</f>
        <v>27</v>
      </c>
      <c r="H136" s="5">
        <f t="shared" si="41"/>
        <v>0.16200000000000001</v>
      </c>
      <c r="I136" s="42">
        <f t="shared" si="42"/>
        <v>9.7199999999999989</v>
      </c>
      <c r="J136" s="28">
        <f t="shared" si="43"/>
        <v>0.36</v>
      </c>
    </row>
    <row r="137" spans="1:10" s="13" customFormat="1" ht="12.75" x14ac:dyDescent="0.25">
      <c r="A137" s="201"/>
      <c r="B137" s="60">
        <f t="shared" si="44"/>
        <v>2</v>
      </c>
      <c r="C137" s="184"/>
      <c r="D137" s="37" t="s">
        <v>7</v>
      </c>
      <c r="E137" s="6">
        <v>5.0000000000000001E-3</v>
      </c>
      <c r="F137" s="58">
        <f t="shared" si="45"/>
        <v>60</v>
      </c>
      <c r="G137" s="47">
        <f>Q22</f>
        <v>115</v>
      </c>
      <c r="H137" s="5">
        <f t="shared" si="41"/>
        <v>0.57500000000000007</v>
      </c>
      <c r="I137" s="42">
        <f t="shared" si="42"/>
        <v>34.5</v>
      </c>
      <c r="J137" s="28">
        <f t="shared" si="43"/>
        <v>0.3</v>
      </c>
    </row>
    <row r="138" spans="1:10" s="13" customFormat="1" ht="12.75" x14ac:dyDescent="0.25">
      <c r="A138" s="201"/>
      <c r="B138" s="60">
        <f t="shared" si="44"/>
        <v>2</v>
      </c>
      <c r="C138" s="185"/>
      <c r="D138" s="37" t="s">
        <v>79</v>
      </c>
      <c r="E138" s="6">
        <v>0.188</v>
      </c>
      <c r="F138" s="58">
        <f t="shared" si="45"/>
        <v>60</v>
      </c>
      <c r="G138" s="47"/>
      <c r="H138" s="5"/>
      <c r="I138" s="42"/>
      <c r="J138" s="28">
        <f t="shared" si="43"/>
        <v>11.28</v>
      </c>
    </row>
    <row r="139" spans="1:10" s="13" customFormat="1" ht="12.75" x14ac:dyDescent="0.25">
      <c r="A139" s="201"/>
      <c r="B139" s="60">
        <f t="shared" si="44"/>
        <v>2</v>
      </c>
      <c r="C139" s="205" t="s">
        <v>71</v>
      </c>
      <c r="D139" s="36" t="s">
        <v>81</v>
      </c>
      <c r="E139" s="6">
        <f>H139/G139</f>
        <v>6.583E-2</v>
      </c>
      <c r="F139" s="58">
        <f t="shared" si="45"/>
        <v>60</v>
      </c>
      <c r="G139" s="47">
        <f>Q17</f>
        <v>400</v>
      </c>
      <c r="H139" s="5">
        <f>61-H129-H130-H131-H132-H133-H134-H135-H136-H137-H138-H140-H141-H142-H143-H144-H145-H146-H147-H148-H149-H150-H151</f>
        <v>26.331999999999997</v>
      </c>
      <c r="I139" s="42">
        <f t="shared" ref="I139:I149" si="46">J139*G139</f>
        <v>1579.9199999999998</v>
      </c>
      <c r="J139" s="28">
        <f t="shared" si="43"/>
        <v>3.9497999999999998</v>
      </c>
    </row>
    <row r="140" spans="1:10" s="13" customFormat="1" ht="12.75" x14ac:dyDescent="0.25">
      <c r="A140" s="201"/>
      <c r="B140" s="60">
        <f t="shared" si="44"/>
        <v>2</v>
      </c>
      <c r="C140" s="206"/>
      <c r="D140" s="37" t="s">
        <v>7</v>
      </c>
      <c r="E140" s="6">
        <v>5.0000000000000001E-3</v>
      </c>
      <c r="F140" s="58">
        <f t="shared" si="45"/>
        <v>60</v>
      </c>
      <c r="G140" s="47">
        <f>Q22</f>
        <v>115</v>
      </c>
      <c r="H140" s="5">
        <f t="shared" ref="H140:H149" si="47">G140*E140</f>
        <v>0.57500000000000007</v>
      </c>
      <c r="I140" s="42">
        <f t="shared" si="46"/>
        <v>34.5</v>
      </c>
      <c r="J140" s="28">
        <f t="shared" si="43"/>
        <v>0.3</v>
      </c>
    </row>
    <row r="141" spans="1:10" s="13" customFormat="1" ht="12.75" x14ac:dyDescent="0.25">
      <c r="A141" s="201"/>
      <c r="B141" s="60">
        <f t="shared" si="44"/>
        <v>2</v>
      </c>
      <c r="C141" s="206"/>
      <c r="D141" s="37" t="s">
        <v>32</v>
      </c>
      <c r="E141" s="6">
        <v>1.2E-2</v>
      </c>
      <c r="F141" s="58">
        <f t="shared" si="45"/>
        <v>60</v>
      </c>
      <c r="G141" s="49">
        <f>Q13</f>
        <v>170</v>
      </c>
      <c r="H141" s="5">
        <f t="shared" si="47"/>
        <v>2.04</v>
      </c>
      <c r="I141" s="42">
        <f t="shared" si="46"/>
        <v>122.39999999999999</v>
      </c>
      <c r="J141" s="28">
        <f t="shared" si="43"/>
        <v>0.72</v>
      </c>
    </row>
    <row r="142" spans="1:10" s="13" customFormat="1" ht="12.75" x14ac:dyDescent="0.25">
      <c r="A142" s="201"/>
      <c r="B142" s="60">
        <f t="shared" si="44"/>
        <v>2</v>
      </c>
      <c r="C142" s="206"/>
      <c r="D142" s="37" t="s">
        <v>11</v>
      </c>
      <c r="E142" s="6">
        <v>1.7999999999999999E-2</v>
      </c>
      <c r="F142" s="58">
        <f t="shared" si="45"/>
        <v>60</v>
      </c>
      <c r="G142" s="47">
        <f>Q12</f>
        <v>27</v>
      </c>
      <c r="H142" s="5">
        <f t="shared" si="47"/>
        <v>0.48599999999999999</v>
      </c>
      <c r="I142" s="42">
        <f t="shared" si="46"/>
        <v>29.159999999999997</v>
      </c>
      <c r="J142" s="28">
        <f t="shared" si="43"/>
        <v>1.0799999999999998</v>
      </c>
    </row>
    <row r="143" spans="1:10" s="13" customFormat="1" ht="12.75" x14ac:dyDescent="0.25">
      <c r="A143" s="201"/>
      <c r="B143" s="60">
        <f t="shared" si="44"/>
        <v>2</v>
      </c>
      <c r="C143" s="207"/>
      <c r="D143" s="36" t="s">
        <v>16</v>
      </c>
      <c r="E143" s="6">
        <v>4.0000000000000001E-3</v>
      </c>
      <c r="F143" s="58">
        <f t="shared" si="45"/>
        <v>60</v>
      </c>
      <c r="G143" s="47">
        <f>Q40</f>
        <v>47</v>
      </c>
      <c r="H143" s="5">
        <f t="shared" si="47"/>
        <v>0.188</v>
      </c>
      <c r="I143" s="42">
        <f t="shared" si="46"/>
        <v>11.28</v>
      </c>
      <c r="J143" s="28">
        <f t="shared" si="43"/>
        <v>0.24</v>
      </c>
    </row>
    <row r="144" spans="1:10" s="13" customFormat="1" ht="12.75" x14ac:dyDescent="0.25">
      <c r="A144" s="201"/>
      <c r="B144" s="60">
        <f t="shared" si="44"/>
        <v>2</v>
      </c>
      <c r="C144" s="192" t="s">
        <v>37</v>
      </c>
      <c r="D144" s="36" t="s">
        <v>8</v>
      </c>
      <c r="E144" s="6">
        <v>0.17100000000000001</v>
      </c>
      <c r="F144" s="58">
        <f t="shared" si="45"/>
        <v>60</v>
      </c>
      <c r="G144" s="47">
        <f>Q10</f>
        <v>50</v>
      </c>
      <c r="H144" s="5">
        <f t="shared" si="47"/>
        <v>8.5500000000000007</v>
      </c>
      <c r="I144" s="7">
        <f t="shared" si="46"/>
        <v>513.00000000000011</v>
      </c>
      <c r="J144" s="8">
        <f t="shared" si="43"/>
        <v>10.260000000000002</v>
      </c>
    </row>
    <row r="145" spans="1:45" ht="15.75" customHeight="1" x14ac:dyDescent="0.25">
      <c r="A145" s="201"/>
      <c r="B145" s="60">
        <f t="shared" si="44"/>
        <v>2</v>
      </c>
      <c r="C145" s="193"/>
      <c r="D145" s="36" t="s">
        <v>27</v>
      </c>
      <c r="E145" s="6">
        <v>5.0000000000000001E-3</v>
      </c>
      <c r="F145" s="58">
        <f t="shared" si="45"/>
        <v>60</v>
      </c>
      <c r="G145" s="47">
        <f>Q14</f>
        <v>750</v>
      </c>
      <c r="H145" s="5">
        <f t="shared" si="47"/>
        <v>3.75</v>
      </c>
      <c r="I145" s="7">
        <f t="shared" si="46"/>
        <v>225</v>
      </c>
      <c r="J145" s="8">
        <f t="shared" si="43"/>
        <v>0.3</v>
      </c>
    </row>
    <row r="146" spans="1:45" ht="15.75" customHeight="1" x14ac:dyDescent="0.25">
      <c r="A146" s="201"/>
      <c r="B146" s="60">
        <f t="shared" si="44"/>
        <v>2</v>
      </c>
      <c r="C146" s="194"/>
      <c r="D146" s="36" t="s">
        <v>69</v>
      </c>
      <c r="E146" s="6">
        <v>2.4E-2</v>
      </c>
      <c r="F146" s="58">
        <f t="shared" si="45"/>
        <v>60</v>
      </c>
      <c r="G146" s="47">
        <f>Q24</f>
        <v>84</v>
      </c>
      <c r="H146" s="5">
        <f t="shared" si="47"/>
        <v>2.016</v>
      </c>
      <c r="I146" s="7">
        <f t="shared" si="46"/>
        <v>120.96</v>
      </c>
      <c r="J146" s="8">
        <f t="shared" si="43"/>
        <v>1.44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4"/>
        <v>2</v>
      </c>
      <c r="C147" s="183" t="s">
        <v>39</v>
      </c>
      <c r="D147" s="36" t="s">
        <v>76</v>
      </c>
      <c r="E147" s="44">
        <v>0.02</v>
      </c>
      <c r="F147" s="58">
        <f t="shared" si="45"/>
        <v>60</v>
      </c>
      <c r="G147" s="47">
        <f>Q19</f>
        <v>140</v>
      </c>
      <c r="H147" s="5">
        <f t="shared" si="47"/>
        <v>2.8000000000000003</v>
      </c>
      <c r="I147" s="7">
        <f t="shared" si="46"/>
        <v>168</v>
      </c>
      <c r="J147" s="8">
        <f t="shared" si="43"/>
        <v>1.2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4"/>
        <v>2</v>
      </c>
      <c r="C148" s="184"/>
      <c r="D148" s="36" t="s">
        <v>12</v>
      </c>
      <c r="E148" s="44">
        <v>0.02</v>
      </c>
      <c r="F148" s="58">
        <f t="shared" si="45"/>
        <v>60</v>
      </c>
      <c r="G148" s="47">
        <f>Q15</f>
        <v>53</v>
      </c>
      <c r="H148" s="5">
        <f t="shared" si="47"/>
        <v>1.06</v>
      </c>
      <c r="I148" s="7">
        <f t="shared" si="46"/>
        <v>63.599999999999994</v>
      </c>
      <c r="J148" s="8">
        <f t="shared" si="43"/>
        <v>1.2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4"/>
        <v>2</v>
      </c>
      <c r="C149" s="184"/>
      <c r="D149" s="36" t="s">
        <v>13</v>
      </c>
      <c r="E149" s="19">
        <v>2.0000000000000001E-4</v>
      </c>
      <c r="F149" s="58">
        <f t="shared" si="45"/>
        <v>60</v>
      </c>
      <c r="G149" s="47">
        <f>Q16</f>
        <v>315</v>
      </c>
      <c r="H149" s="5">
        <f t="shared" si="47"/>
        <v>6.3E-2</v>
      </c>
      <c r="I149" s="7">
        <f t="shared" si="46"/>
        <v>3.7800000000000002</v>
      </c>
      <c r="J149" s="8">
        <f t="shared" si="43"/>
        <v>1.2E-2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4"/>
        <v>2</v>
      </c>
      <c r="C150" s="185"/>
      <c r="D150" s="36" t="s">
        <v>79</v>
      </c>
      <c r="E150" s="44">
        <v>0.2</v>
      </c>
      <c r="F150" s="58">
        <f t="shared" si="45"/>
        <v>60</v>
      </c>
      <c r="G150" s="47"/>
      <c r="H150" s="5"/>
      <c r="I150" s="7"/>
      <c r="J150" s="8">
        <f t="shared" si="43"/>
        <v>12</v>
      </c>
      <c r="L150" s="17"/>
    </row>
    <row r="151" spans="1:45" ht="15.75" customHeight="1" x14ac:dyDescent="0.25">
      <c r="A151" s="201"/>
      <c r="B151" s="60">
        <f t="shared" si="44"/>
        <v>2</v>
      </c>
      <c r="C151" s="3" t="s">
        <v>38</v>
      </c>
      <c r="D151" s="41" t="s">
        <v>38</v>
      </c>
      <c r="E151" s="6">
        <v>0.04</v>
      </c>
      <c r="F151" s="58">
        <f t="shared" si="45"/>
        <v>60</v>
      </c>
      <c r="G151" s="47">
        <f>Q20</f>
        <v>40</v>
      </c>
      <c r="H151" s="5">
        <f>G151*E151</f>
        <v>1.6</v>
      </c>
      <c r="I151" s="42">
        <f>J151*G151</f>
        <v>96</v>
      </c>
      <c r="J151" s="28">
        <f t="shared" si="43"/>
        <v>2.4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97"/>
      <c r="G152" s="97"/>
      <c r="H152" s="2">
        <f>SUM(H129:H151)</f>
        <v>61</v>
      </c>
      <c r="I152" s="2">
        <f t="shared" ref="I152:J152" si="48">SUM(I129:I151)</f>
        <v>3660</v>
      </c>
      <c r="J152" s="45">
        <f t="shared" si="48"/>
        <v>59.461799999999997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B159*41</f>
        <v>82</v>
      </c>
      <c r="G159" s="47">
        <f>Q9</f>
        <v>38</v>
      </c>
      <c r="H159" s="102">
        <f t="shared" ref="H159:H165" si="49">G159*E159</f>
        <v>0.95000000000000007</v>
      </c>
      <c r="I159" s="7">
        <f t="shared" ref="I159:I169" si="50">J159*G159</f>
        <v>77.900000000000006</v>
      </c>
      <c r="J159" s="8">
        <f>F159*E159</f>
        <v>2.0500000000000003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82</v>
      </c>
      <c r="G160" s="47">
        <f>Q22</f>
        <v>115</v>
      </c>
      <c r="H160" s="102">
        <f t="shared" si="49"/>
        <v>0.69000000000000006</v>
      </c>
      <c r="I160" s="7">
        <f t="shared" si="50"/>
        <v>56.58</v>
      </c>
      <c r="J160" s="8">
        <f t="shared" ref="J160:J177" si="51">F160*E160</f>
        <v>0.49199999999999999</v>
      </c>
      <c r="L160" s="17"/>
    </row>
    <row r="161" spans="1:18" x14ac:dyDescent="0.25">
      <c r="A161" s="203"/>
      <c r="B161" s="57">
        <f t="shared" ref="B161:B177" si="52">B160</f>
        <v>2</v>
      </c>
      <c r="C161" s="193"/>
      <c r="D161" s="36" t="s">
        <v>8</v>
      </c>
      <c r="E161" s="44">
        <v>3.4000000000000002E-2</v>
      </c>
      <c r="F161" s="58">
        <f t="shared" ref="F161:F177" si="53">F160</f>
        <v>82</v>
      </c>
      <c r="G161" s="47">
        <f>Q10</f>
        <v>50</v>
      </c>
      <c r="H161" s="102">
        <f t="shared" si="49"/>
        <v>1.7000000000000002</v>
      </c>
      <c r="I161" s="7">
        <f t="shared" si="50"/>
        <v>139.4</v>
      </c>
      <c r="J161" s="8">
        <f t="shared" si="51"/>
        <v>2.7880000000000003</v>
      </c>
      <c r="L161" s="17"/>
    </row>
    <row r="162" spans="1:18" x14ac:dyDescent="0.25">
      <c r="A162" s="203"/>
      <c r="B162" s="57">
        <f t="shared" si="52"/>
        <v>2</v>
      </c>
      <c r="C162" s="193"/>
      <c r="D162" s="36" t="s">
        <v>10</v>
      </c>
      <c r="E162" s="44">
        <v>2.5000000000000001E-2</v>
      </c>
      <c r="F162" s="58">
        <f t="shared" si="53"/>
        <v>82</v>
      </c>
      <c r="G162" s="47">
        <f>Q28</f>
        <v>60</v>
      </c>
      <c r="H162" s="102">
        <f t="shared" si="49"/>
        <v>1.5</v>
      </c>
      <c r="I162" s="7">
        <f t="shared" si="50"/>
        <v>123.00000000000001</v>
      </c>
      <c r="J162" s="8">
        <f t="shared" si="51"/>
        <v>2.0500000000000003</v>
      </c>
      <c r="L162" s="17"/>
    </row>
    <row r="163" spans="1:18" x14ac:dyDescent="0.25">
      <c r="A163" s="203"/>
      <c r="B163" s="57">
        <f t="shared" si="52"/>
        <v>2</v>
      </c>
      <c r="C163" s="193"/>
      <c r="D163" s="36" t="s">
        <v>9</v>
      </c>
      <c r="E163" s="44">
        <v>1.7999999999999999E-2</v>
      </c>
      <c r="F163" s="58">
        <f t="shared" si="53"/>
        <v>82</v>
      </c>
      <c r="G163" s="47">
        <f>Q11</f>
        <v>40</v>
      </c>
      <c r="H163" s="102">
        <f t="shared" si="49"/>
        <v>0.72</v>
      </c>
      <c r="I163" s="7">
        <f t="shared" si="50"/>
        <v>59.04</v>
      </c>
      <c r="J163" s="8">
        <f t="shared" si="51"/>
        <v>1.476</v>
      </c>
      <c r="L163" s="17"/>
    </row>
    <row r="164" spans="1:18" x14ac:dyDescent="0.25">
      <c r="A164" s="203"/>
      <c r="B164" s="57">
        <f t="shared" si="52"/>
        <v>2</v>
      </c>
      <c r="C164" s="194"/>
      <c r="D164" s="36" t="s">
        <v>11</v>
      </c>
      <c r="E164" s="44">
        <v>1.7999999999999999E-2</v>
      </c>
      <c r="F164" s="58">
        <f t="shared" si="53"/>
        <v>82</v>
      </c>
      <c r="G164" s="47">
        <f>Q12</f>
        <v>27</v>
      </c>
      <c r="H164" s="102">
        <f t="shared" si="49"/>
        <v>0.48599999999999999</v>
      </c>
      <c r="I164" s="7">
        <f t="shared" si="50"/>
        <v>39.851999999999997</v>
      </c>
      <c r="J164" s="8">
        <f t="shared" si="51"/>
        <v>1.476</v>
      </c>
      <c r="L164" s="17"/>
    </row>
    <row r="165" spans="1:18" x14ac:dyDescent="0.25">
      <c r="A165" s="203"/>
      <c r="B165" s="57">
        <f t="shared" si="52"/>
        <v>2</v>
      </c>
      <c r="C165" s="183" t="s">
        <v>58</v>
      </c>
      <c r="D165" s="36" t="s">
        <v>8</v>
      </c>
      <c r="E165" s="44">
        <v>0.1</v>
      </c>
      <c r="F165" s="58">
        <f t="shared" si="53"/>
        <v>82</v>
      </c>
      <c r="G165" s="47">
        <f>Q10</f>
        <v>50</v>
      </c>
      <c r="H165" s="102">
        <f t="shared" si="49"/>
        <v>5</v>
      </c>
      <c r="I165" s="7">
        <f t="shared" si="50"/>
        <v>410.00000000000006</v>
      </c>
      <c r="J165" s="8">
        <f t="shared" si="51"/>
        <v>8.2000000000000011</v>
      </c>
      <c r="L165" s="17"/>
    </row>
    <row r="166" spans="1:18" x14ac:dyDescent="0.25">
      <c r="A166" s="203"/>
      <c r="B166" s="57">
        <f t="shared" si="52"/>
        <v>2</v>
      </c>
      <c r="C166" s="184"/>
      <c r="D166" s="37" t="s">
        <v>56</v>
      </c>
      <c r="E166" s="6">
        <v>0.01</v>
      </c>
      <c r="F166" s="58">
        <f t="shared" si="53"/>
        <v>82</v>
      </c>
      <c r="G166" s="48">
        <f>Q37</f>
        <v>55</v>
      </c>
      <c r="H166" s="102">
        <f>E166*G166</f>
        <v>0.55000000000000004</v>
      </c>
      <c r="I166" s="7">
        <f t="shared" si="50"/>
        <v>45.1</v>
      </c>
      <c r="J166" s="6">
        <f t="shared" si="51"/>
        <v>0.82000000000000006</v>
      </c>
      <c r="L166" s="17"/>
    </row>
    <row r="167" spans="1:18" x14ac:dyDescent="0.25">
      <c r="A167" s="203"/>
      <c r="B167" s="57">
        <f t="shared" si="52"/>
        <v>2</v>
      </c>
      <c r="C167" s="184"/>
      <c r="D167" s="37" t="s">
        <v>9</v>
      </c>
      <c r="E167" s="6">
        <v>1.2999999999999999E-2</v>
      </c>
      <c r="F167" s="58">
        <f t="shared" si="53"/>
        <v>82</v>
      </c>
      <c r="G167" s="48">
        <f>Q11</f>
        <v>40</v>
      </c>
      <c r="H167" s="102">
        <f>E167*G167</f>
        <v>0.52</v>
      </c>
      <c r="I167" s="7">
        <f t="shared" si="50"/>
        <v>42.64</v>
      </c>
      <c r="J167" s="6">
        <f t="shared" si="51"/>
        <v>1.0660000000000001</v>
      </c>
      <c r="L167" s="17"/>
    </row>
    <row r="168" spans="1:18" x14ac:dyDescent="0.25">
      <c r="A168" s="203"/>
      <c r="B168" s="57">
        <f t="shared" si="52"/>
        <v>2</v>
      </c>
      <c r="C168" s="184"/>
      <c r="D168" s="37" t="s">
        <v>11</v>
      </c>
      <c r="E168" s="6">
        <v>1.2E-2</v>
      </c>
      <c r="F168" s="58">
        <f t="shared" si="53"/>
        <v>82</v>
      </c>
      <c r="G168" s="48">
        <f>Q12</f>
        <v>27</v>
      </c>
      <c r="H168" s="102">
        <f>E168*G168</f>
        <v>0.32400000000000001</v>
      </c>
      <c r="I168" s="7">
        <f t="shared" si="50"/>
        <v>26.567999999999998</v>
      </c>
      <c r="J168" s="6">
        <f t="shared" si="51"/>
        <v>0.98399999999999999</v>
      </c>
      <c r="L168" s="17"/>
    </row>
    <row r="169" spans="1:18" x14ac:dyDescent="0.25">
      <c r="A169" s="203"/>
      <c r="B169" s="57">
        <f t="shared" si="52"/>
        <v>2</v>
      </c>
      <c r="C169" s="184"/>
      <c r="D169" s="37" t="s">
        <v>7</v>
      </c>
      <c r="E169" s="6">
        <v>3.0000000000000001E-3</v>
      </c>
      <c r="F169" s="58">
        <f t="shared" si="53"/>
        <v>82</v>
      </c>
      <c r="G169" s="48">
        <f>Q22</f>
        <v>115</v>
      </c>
      <c r="H169" s="102">
        <f>E169*G169</f>
        <v>0.34500000000000003</v>
      </c>
      <c r="I169" s="7">
        <f t="shared" si="50"/>
        <v>28.29</v>
      </c>
      <c r="J169" s="6">
        <f t="shared" si="51"/>
        <v>0.246</v>
      </c>
      <c r="L169" s="17"/>
    </row>
    <row r="170" spans="1:18" x14ac:dyDescent="0.25">
      <c r="A170" s="203"/>
      <c r="B170" s="57">
        <f t="shared" si="52"/>
        <v>2</v>
      </c>
      <c r="C170" s="185"/>
      <c r="D170" s="37" t="s">
        <v>79</v>
      </c>
      <c r="E170" s="6">
        <v>0.188</v>
      </c>
      <c r="F170" s="58">
        <f t="shared" si="53"/>
        <v>82</v>
      </c>
      <c r="G170" s="48"/>
      <c r="H170" s="102"/>
      <c r="I170" s="7"/>
      <c r="J170" s="6">
        <f t="shared" si="51"/>
        <v>15.416</v>
      </c>
      <c r="L170" s="17"/>
    </row>
    <row r="171" spans="1:18" x14ac:dyDescent="0.25">
      <c r="A171" s="203"/>
      <c r="B171" s="57">
        <f t="shared" si="52"/>
        <v>2</v>
      </c>
      <c r="C171" s="186" t="s">
        <v>33</v>
      </c>
      <c r="D171" s="36" t="s">
        <v>61</v>
      </c>
      <c r="E171" s="6">
        <f>H171/G171</f>
        <v>4.7512820512820526E-2</v>
      </c>
      <c r="F171" s="58">
        <f t="shared" si="53"/>
        <v>82</v>
      </c>
      <c r="G171" s="47">
        <f>Q32</f>
        <v>195</v>
      </c>
      <c r="H171" s="102">
        <f>61-H159-H160-H161-H162-H163-H164-H165-H166-H167-H168-H169-H170-H172-H173-H174-H175-H176-H177</f>
        <v>9.2650000000000023</v>
      </c>
      <c r="I171" s="7">
        <f t="shared" ref="I171:I177" si="54">J171*G171</f>
        <v>759.73000000000025</v>
      </c>
      <c r="J171" s="6">
        <f t="shared" si="51"/>
        <v>3.8960512820512831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2"/>
        <v>2</v>
      </c>
      <c r="C172" s="188"/>
      <c r="D172" s="36" t="s">
        <v>27</v>
      </c>
      <c r="E172" s="6">
        <v>1.2E-2</v>
      </c>
      <c r="F172" s="58">
        <f t="shared" si="53"/>
        <v>82</v>
      </c>
      <c r="G172" s="47">
        <f>Q14</f>
        <v>750</v>
      </c>
      <c r="H172" s="102">
        <f>G172*E172</f>
        <v>9</v>
      </c>
      <c r="I172" s="7">
        <f t="shared" si="54"/>
        <v>738</v>
      </c>
      <c r="J172" s="6">
        <f t="shared" si="51"/>
        <v>0.98399999999999999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2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3"/>
        <v>82</v>
      </c>
      <c r="G173" s="48">
        <f>Q26</f>
        <v>100</v>
      </c>
      <c r="H173" s="102">
        <f>E173*G173</f>
        <v>6.1</v>
      </c>
      <c r="I173" s="7">
        <f t="shared" si="54"/>
        <v>500.2</v>
      </c>
      <c r="J173" s="6">
        <f t="shared" si="51"/>
        <v>5.0019999999999998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2"/>
        <v>2</v>
      </c>
      <c r="C174" s="204"/>
      <c r="D174" s="37" t="s">
        <v>27</v>
      </c>
      <c r="E174" s="6">
        <v>6.0000000000000001E-3</v>
      </c>
      <c r="F174" s="58">
        <f t="shared" si="53"/>
        <v>82</v>
      </c>
      <c r="G174" s="48">
        <f>Q14</f>
        <v>750</v>
      </c>
      <c r="H174" s="102">
        <f>E174*G174</f>
        <v>4.5</v>
      </c>
      <c r="I174" s="7">
        <f t="shared" si="54"/>
        <v>369</v>
      </c>
      <c r="J174" s="6">
        <f t="shared" si="51"/>
        <v>0.49199999999999999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2"/>
        <v>2</v>
      </c>
      <c r="C175" s="100" t="s">
        <v>65</v>
      </c>
      <c r="D175" s="38" t="s">
        <v>107</v>
      </c>
      <c r="E175" s="44">
        <v>0.2</v>
      </c>
      <c r="F175" s="58">
        <f t="shared" si="53"/>
        <v>82</v>
      </c>
      <c r="G175" s="47">
        <f>Q33</f>
        <v>65</v>
      </c>
      <c r="H175" s="102">
        <f>G175*E175</f>
        <v>13</v>
      </c>
      <c r="I175" s="7">
        <f t="shared" si="54"/>
        <v>1066.0000000000002</v>
      </c>
      <c r="J175" s="8">
        <f t="shared" si="51"/>
        <v>16.400000000000002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2"/>
        <v>2</v>
      </c>
      <c r="C176" s="3" t="s">
        <v>38</v>
      </c>
      <c r="D176" s="41" t="s">
        <v>38</v>
      </c>
      <c r="E176" s="8">
        <v>0.04</v>
      </c>
      <c r="F176" s="58">
        <f t="shared" si="53"/>
        <v>82</v>
      </c>
      <c r="G176" s="47">
        <f>Q20</f>
        <v>40</v>
      </c>
      <c r="H176" s="102">
        <f>G176*E176</f>
        <v>1.6</v>
      </c>
      <c r="I176" s="7">
        <f t="shared" si="54"/>
        <v>131.20000000000002</v>
      </c>
      <c r="J176" s="8">
        <f t="shared" si="51"/>
        <v>3.2800000000000002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2"/>
        <v>2</v>
      </c>
      <c r="C177" s="99" t="s">
        <v>22</v>
      </c>
      <c r="D177" s="39" t="s">
        <v>22</v>
      </c>
      <c r="E177" s="6">
        <v>0.05</v>
      </c>
      <c r="F177" s="58">
        <f t="shared" si="53"/>
        <v>82</v>
      </c>
      <c r="G177" s="48">
        <f>Q34</f>
        <v>95</v>
      </c>
      <c r="H177" s="102">
        <f>G177*E177</f>
        <v>4.75</v>
      </c>
      <c r="I177" s="7">
        <f t="shared" si="54"/>
        <v>389.50000000000006</v>
      </c>
      <c r="J177" s="6">
        <f t="shared" si="51"/>
        <v>4.1000000000000005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97"/>
      <c r="G178" s="97"/>
      <c r="H178" s="2">
        <f>SUM(H159:H177)</f>
        <v>61.000000000000007</v>
      </c>
      <c r="I178" s="2">
        <f t="shared" ref="I178:J178" si="55">SUM(I159:I177)</f>
        <v>5002</v>
      </c>
      <c r="J178" s="45">
        <f t="shared" si="55"/>
        <v>71.218051282051277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B179*41</f>
        <v>82</v>
      </c>
      <c r="G179" s="49">
        <f>Q8</f>
        <v>40</v>
      </c>
      <c r="H179" s="5">
        <f t="shared" ref="H179:H188" si="56">G179*E179</f>
        <v>2.4</v>
      </c>
      <c r="I179" s="7">
        <f t="shared" ref="I179:I188" si="57">J179*G179</f>
        <v>196.8</v>
      </c>
      <c r="J179" s="8">
        <f>F179*E179</f>
        <v>4.92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82</v>
      </c>
      <c r="G180" s="49">
        <f>Q11</f>
        <v>40</v>
      </c>
      <c r="H180" s="5">
        <f t="shared" si="56"/>
        <v>0.32</v>
      </c>
      <c r="I180" s="7">
        <f t="shared" si="57"/>
        <v>26.240000000000002</v>
      </c>
      <c r="J180" s="8">
        <f t="shared" ref="J180:J201" si="58">F180*E180</f>
        <v>0.65600000000000003</v>
      </c>
    </row>
    <row r="181" spans="1:45" ht="15.75" customHeight="1" x14ac:dyDescent="0.25">
      <c r="A181" s="181"/>
      <c r="B181" s="60">
        <f t="shared" ref="B181:B201" si="59">B180</f>
        <v>2</v>
      </c>
      <c r="C181" s="182"/>
      <c r="D181" s="37" t="s">
        <v>13</v>
      </c>
      <c r="E181" s="40">
        <v>2.0000000000000001E-4</v>
      </c>
      <c r="F181" s="58">
        <f t="shared" ref="F181:F201" si="60">F180</f>
        <v>82</v>
      </c>
      <c r="G181" s="49">
        <f>Q16</f>
        <v>315</v>
      </c>
      <c r="H181" s="5">
        <f t="shared" si="56"/>
        <v>6.3E-2</v>
      </c>
      <c r="I181" s="7">
        <f t="shared" si="57"/>
        <v>5.1660000000000004</v>
      </c>
      <c r="J181" s="8">
        <f t="shared" si="58"/>
        <v>1.6400000000000001E-2</v>
      </c>
    </row>
    <row r="182" spans="1:45" ht="15.75" customHeight="1" x14ac:dyDescent="0.25">
      <c r="A182" s="181"/>
      <c r="B182" s="60">
        <f t="shared" si="59"/>
        <v>2</v>
      </c>
      <c r="C182" s="182"/>
      <c r="D182" s="36" t="s">
        <v>12</v>
      </c>
      <c r="E182" s="6">
        <v>3.0000000000000001E-3</v>
      </c>
      <c r="F182" s="58">
        <f t="shared" si="60"/>
        <v>82</v>
      </c>
      <c r="G182" s="49">
        <f>Q15</f>
        <v>53</v>
      </c>
      <c r="H182" s="5">
        <f t="shared" si="56"/>
        <v>0.159</v>
      </c>
      <c r="I182" s="7">
        <f t="shared" si="57"/>
        <v>13.038</v>
      </c>
      <c r="J182" s="8">
        <f t="shared" si="58"/>
        <v>0.246</v>
      </c>
    </row>
    <row r="183" spans="1:45" ht="15.75" customHeight="1" x14ac:dyDescent="0.25">
      <c r="A183" s="181"/>
      <c r="B183" s="60">
        <f t="shared" si="59"/>
        <v>2</v>
      </c>
      <c r="C183" s="182"/>
      <c r="D183" s="37" t="s">
        <v>7</v>
      </c>
      <c r="E183" s="6">
        <v>3.0000000000000001E-3</v>
      </c>
      <c r="F183" s="58">
        <f t="shared" si="60"/>
        <v>82</v>
      </c>
      <c r="G183" s="47">
        <f>Q22</f>
        <v>115</v>
      </c>
      <c r="H183" s="5">
        <f t="shared" si="56"/>
        <v>0.34500000000000003</v>
      </c>
      <c r="I183" s="7">
        <f t="shared" si="57"/>
        <v>28.29</v>
      </c>
      <c r="J183" s="8">
        <f t="shared" si="58"/>
        <v>0.246</v>
      </c>
    </row>
    <row r="184" spans="1:45" ht="15.75" customHeight="1" x14ac:dyDescent="0.25">
      <c r="A184" s="181"/>
      <c r="B184" s="60">
        <f t="shared" si="59"/>
        <v>2</v>
      </c>
      <c r="C184" s="183" t="s">
        <v>23</v>
      </c>
      <c r="D184" s="36" t="s">
        <v>8</v>
      </c>
      <c r="E184" s="6">
        <v>0.1</v>
      </c>
      <c r="F184" s="58">
        <f t="shared" si="60"/>
        <v>82</v>
      </c>
      <c r="G184" s="47">
        <f>Q10</f>
        <v>50</v>
      </c>
      <c r="H184" s="5">
        <f t="shared" si="56"/>
        <v>5</v>
      </c>
      <c r="I184" s="7">
        <f t="shared" si="57"/>
        <v>410.00000000000006</v>
      </c>
      <c r="J184" s="8">
        <f t="shared" si="58"/>
        <v>8.2000000000000011</v>
      </c>
    </row>
    <row r="185" spans="1:45" ht="15.75" customHeight="1" x14ac:dyDescent="0.25">
      <c r="A185" s="181"/>
      <c r="B185" s="60">
        <f t="shared" si="59"/>
        <v>2</v>
      </c>
      <c r="C185" s="184"/>
      <c r="D185" s="36" t="s">
        <v>18</v>
      </c>
      <c r="E185" s="6">
        <v>0.02</v>
      </c>
      <c r="F185" s="58">
        <f t="shared" si="60"/>
        <v>82</v>
      </c>
      <c r="G185" s="47">
        <f>Q23</f>
        <v>48</v>
      </c>
      <c r="H185" s="5">
        <f t="shared" si="56"/>
        <v>0.96</v>
      </c>
      <c r="I185" s="7">
        <f t="shared" si="57"/>
        <v>78.72</v>
      </c>
      <c r="J185" s="8">
        <f t="shared" si="58"/>
        <v>1.6400000000000001</v>
      </c>
    </row>
    <row r="186" spans="1:45" ht="15.75" customHeight="1" x14ac:dyDescent="0.25">
      <c r="A186" s="181"/>
      <c r="B186" s="60">
        <f t="shared" si="59"/>
        <v>2</v>
      </c>
      <c r="C186" s="184"/>
      <c r="D186" s="36" t="s">
        <v>9</v>
      </c>
      <c r="E186" s="6">
        <v>1.3000000000000001E-2</v>
      </c>
      <c r="F186" s="58">
        <f t="shared" si="60"/>
        <v>82</v>
      </c>
      <c r="G186" s="47">
        <f>Q11</f>
        <v>40</v>
      </c>
      <c r="H186" s="5">
        <f t="shared" si="56"/>
        <v>0.52</v>
      </c>
      <c r="I186" s="7">
        <f t="shared" si="57"/>
        <v>42.64</v>
      </c>
      <c r="J186" s="8">
        <f t="shared" si="58"/>
        <v>1.0660000000000001</v>
      </c>
    </row>
    <row r="187" spans="1:45" ht="15.75" customHeight="1" x14ac:dyDescent="0.25">
      <c r="A187" s="181"/>
      <c r="B187" s="60">
        <f t="shared" si="59"/>
        <v>2</v>
      </c>
      <c r="C187" s="184"/>
      <c r="D187" s="37" t="s">
        <v>11</v>
      </c>
      <c r="E187" s="6">
        <v>1.2E-2</v>
      </c>
      <c r="F187" s="58">
        <f t="shared" si="60"/>
        <v>82</v>
      </c>
      <c r="G187" s="47">
        <f>Q12</f>
        <v>27</v>
      </c>
      <c r="H187" s="5">
        <f t="shared" si="56"/>
        <v>0.32400000000000001</v>
      </c>
      <c r="I187" s="7">
        <f t="shared" si="57"/>
        <v>26.567999999999998</v>
      </c>
      <c r="J187" s="8">
        <f t="shared" si="58"/>
        <v>0.98399999999999999</v>
      </c>
    </row>
    <row r="188" spans="1:45" ht="15.75" customHeight="1" x14ac:dyDescent="0.25">
      <c r="A188" s="181"/>
      <c r="B188" s="60">
        <f t="shared" si="59"/>
        <v>2</v>
      </c>
      <c r="C188" s="184"/>
      <c r="D188" s="37" t="s">
        <v>7</v>
      </c>
      <c r="E188" s="6">
        <v>5.0000000000000001E-3</v>
      </c>
      <c r="F188" s="58">
        <f t="shared" si="60"/>
        <v>82</v>
      </c>
      <c r="G188" s="47">
        <f>Q22</f>
        <v>115</v>
      </c>
      <c r="H188" s="5">
        <f t="shared" si="56"/>
        <v>0.57500000000000007</v>
      </c>
      <c r="I188" s="7">
        <f t="shared" si="57"/>
        <v>47.150000000000006</v>
      </c>
      <c r="J188" s="8">
        <f t="shared" si="58"/>
        <v>0.41000000000000003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9"/>
        <v>2</v>
      </c>
      <c r="C189" s="185"/>
      <c r="D189" s="37" t="s">
        <v>79</v>
      </c>
      <c r="E189" s="6">
        <v>0.17499999999999999</v>
      </c>
      <c r="F189" s="58">
        <f t="shared" si="60"/>
        <v>82</v>
      </c>
      <c r="G189" s="48"/>
      <c r="H189" s="102"/>
      <c r="I189" s="7"/>
      <c r="J189" s="6">
        <f t="shared" si="58"/>
        <v>14.35</v>
      </c>
    </row>
    <row r="190" spans="1:45" ht="15.75" customHeight="1" x14ac:dyDescent="0.25">
      <c r="A190" s="181"/>
      <c r="B190" s="60">
        <f t="shared" si="59"/>
        <v>2</v>
      </c>
      <c r="C190" s="186" t="s">
        <v>34</v>
      </c>
      <c r="D190" s="36" t="s">
        <v>61</v>
      </c>
      <c r="E190" s="6">
        <f>H190/G190</f>
        <v>6.2482051282051268E-2</v>
      </c>
      <c r="F190" s="58">
        <f t="shared" si="60"/>
        <v>82</v>
      </c>
      <c r="G190" s="47">
        <f>Q32</f>
        <v>195</v>
      </c>
      <c r="H190" s="5">
        <f>61-H179-H180-H181-H182-H183-H184-H185-H186-H187-H188-H191-H192-H193-H194-H195-H196-H197-H199-H200-H201</f>
        <v>12.183999999999997</v>
      </c>
      <c r="I190" s="7">
        <f t="shared" ref="I190:I197" si="61">J190*G190</f>
        <v>999.08799999999974</v>
      </c>
      <c r="J190" s="8">
        <f t="shared" si="58"/>
        <v>5.1235282051282036</v>
      </c>
    </row>
    <row r="191" spans="1:45" ht="15.75" customHeight="1" x14ac:dyDescent="0.25">
      <c r="A191" s="181"/>
      <c r="B191" s="60">
        <f t="shared" si="59"/>
        <v>2</v>
      </c>
      <c r="C191" s="187"/>
      <c r="D191" s="36" t="s">
        <v>9</v>
      </c>
      <c r="E191" s="6">
        <v>0.02</v>
      </c>
      <c r="F191" s="58">
        <f t="shared" si="60"/>
        <v>82</v>
      </c>
      <c r="G191" s="49">
        <f>Q11</f>
        <v>40</v>
      </c>
      <c r="H191" s="5">
        <f t="shared" ref="H191:H197" si="62">G191*E191</f>
        <v>0.8</v>
      </c>
      <c r="I191" s="7">
        <f t="shared" si="61"/>
        <v>65.600000000000009</v>
      </c>
      <c r="J191" s="8">
        <f t="shared" si="58"/>
        <v>1.6400000000000001</v>
      </c>
    </row>
    <row r="192" spans="1:45" ht="15.75" customHeight="1" x14ac:dyDescent="0.25">
      <c r="A192" s="181"/>
      <c r="B192" s="60">
        <f t="shared" si="59"/>
        <v>2</v>
      </c>
      <c r="C192" s="187"/>
      <c r="D192" s="37" t="s">
        <v>11</v>
      </c>
      <c r="E192" s="6">
        <v>1.2999999999999999E-2</v>
      </c>
      <c r="F192" s="58">
        <f t="shared" si="60"/>
        <v>82</v>
      </c>
      <c r="G192" s="47">
        <f>Q12</f>
        <v>27</v>
      </c>
      <c r="H192" s="5">
        <f t="shared" si="62"/>
        <v>0.35099999999999998</v>
      </c>
      <c r="I192" s="7">
        <f t="shared" si="61"/>
        <v>28.782</v>
      </c>
      <c r="J192" s="8">
        <f t="shared" si="58"/>
        <v>1.0660000000000001</v>
      </c>
    </row>
    <row r="193" spans="1:45" ht="15.75" customHeight="1" x14ac:dyDescent="0.25">
      <c r="A193" s="181"/>
      <c r="B193" s="60">
        <f t="shared" si="59"/>
        <v>2</v>
      </c>
      <c r="C193" s="187"/>
      <c r="D193" s="37" t="s">
        <v>27</v>
      </c>
      <c r="E193" s="6">
        <v>0.01</v>
      </c>
      <c r="F193" s="58">
        <f t="shared" si="60"/>
        <v>82</v>
      </c>
      <c r="G193" s="47">
        <f>Q14</f>
        <v>750</v>
      </c>
      <c r="H193" s="5">
        <f t="shared" si="62"/>
        <v>7.5</v>
      </c>
      <c r="I193" s="7">
        <f t="shared" si="61"/>
        <v>615</v>
      </c>
      <c r="J193" s="8">
        <f t="shared" si="58"/>
        <v>0.82000000000000006</v>
      </c>
    </row>
    <row r="194" spans="1:45" ht="15.75" customHeight="1" x14ac:dyDescent="0.25">
      <c r="A194" s="181"/>
      <c r="B194" s="60">
        <f t="shared" si="59"/>
        <v>2</v>
      </c>
      <c r="C194" s="188"/>
      <c r="D194" s="37" t="s">
        <v>87</v>
      </c>
      <c r="E194" s="6">
        <v>5.8000000000000003E-2</v>
      </c>
      <c r="F194" s="58">
        <f t="shared" si="60"/>
        <v>82</v>
      </c>
      <c r="G194" s="47">
        <f>Q18</f>
        <v>58</v>
      </c>
      <c r="H194" s="5">
        <f t="shared" si="62"/>
        <v>3.3640000000000003</v>
      </c>
      <c r="I194" s="7">
        <f t="shared" si="61"/>
        <v>275.84800000000001</v>
      </c>
      <c r="J194" s="8">
        <f t="shared" si="58"/>
        <v>4.7560000000000002</v>
      </c>
    </row>
    <row r="195" spans="1:45" ht="15.75" customHeight="1" x14ac:dyDescent="0.25">
      <c r="A195" s="181"/>
      <c r="B195" s="60">
        <f t="shared" si="59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60"/>
        <v>82</v>
      </c>
      <c r="G195" s="47">
        <f>Q21</f>
        <v>75</v>
      </c>
      <c r="H195" s="5">
        <f t="shared" si="62"/>
        <v>3.4499999999999997</v>
      </c>
      <c r="I195" s="7">
        <f t="shared" si="61"/>
        <v>282.89999999999998</v>
      </c>
      <c r="J195" s="8">
        <f t="shared" si="58"/>
        <v>3.7719999999999998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9"/>
        <v>2</v>
      </c>
      <c r="C196" s="184"/>
      <c r="D196" s="36" t="s">
        <v>12</v>
      </c>
      <c r="E196" s="6">
        <v>2.4E-2</v>
      </c>
      <c r="F196" s="58">
        <f t="shared" si="60"/>
        <v>82</v>
      </c>
      <c r="G196" s="47">
        <f>Q15</f>
        <v>53</v>
      </c>
      <c r="H196" s="5">
        <f t="shared" si="62"/>
        <v>1.272</v>
      </c>
      <c r="I196" s="7">
        <f t="shared" si="61"/>
        <v>104.304</v>
      </c>
      <c r="J196" s="8">
        <f t="shared" si="58"/>
        <v>1.968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9"/>
        <v>2</v>
      </c>
      <c r="C197" s="184"/>
      <c r="D197" s="36" t="s">
        <v>13</v>
      </c>
      <c r="E197" s="40">
        <v>2.0000000000000001E-4</v>
      </c>
      <c r="F197" s="58">
        <f t="shared" si="60"/>
        <v>82</v>
      </c>
      <c r="G197" s="47">
        <f>Q16</f>
        <v>315</v>
      </c>
      <c r="H197" s="5">
        <f t="shared" si="62"/>
        <v>6.3E-2</v>
      </c>
      <c r="I197" s="7">
        <f t="shared" si="61"/>
        <v>5.1660000000000004</v>
      </c>
      <c r="J197" s="8">
        <f t="shared" si="58"/>
        <v>1.6400000000000001E-2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9"/>
        <v>2</v>
      </c>
      <c r="C198" s="185"/>
      <c r="D198" s="36" t="s">
        <v>79</v>
      </c>
      <c r="E198" s="6">
        <v>0.17199999999999999</v>
      </c>
      <c r="F198" s="58">
        <f t="shared" si="60"/>
        <v>82</v>
      </c>
      <c r="G198" s="47"/>
      <c r="H198" s="5"/>
      <c r="I198" s="7"/>
      <c r="J198" s="8">
        <f t="shared" si="58"/>
        <v>14.103999999999999</v>
      </c>
    </row>
    <row r="199" spans="1:45" ht="15.75" customHeight="1" x14ac:dyDescent="0.25">
      <c r="A199" s="181"/>
      <c r="B199" s="60">
        <f t="shared" si="59"/>
        <v>2</v>
      </c>
      <c r="C199" s="3" t="s">
        <v>38</v>
      </c>
      <c r="D199" s="41" t="s">
        <v>38</v>
      </c>
      <c r="E199" s="6">
        <v>0.04</v>
      </c>
      <c r="F199" s="58">
        <f t="shared" si="60"/>
        <v>82</v>
      </c>
      <c r="G199" s="47">
        <f>Q20</f>
        <v>40</v>
      </c>
      <c r="H199" s="5">
        <f>G199*E199</f>
        <v>1.6</v>
      </c>
      <c r="I199" s="7">
        <f>J199*G199</f>
        <v>131.20000000000002</v>
      </c>
      <c r="J199" s="8">
        <f t="shared" si="58"/>
        <v>3.2800000000000002</v>
      </c>
    </row>
    <row r="200" spans="1:45" ht="15.75" customHeight="1" x14ac:dyDescent="0.25">
      <c r="A200" s="181"/>
      <c r="B200" s="60">
        <f t="shared" si="59"/>
        <v>2</v>
      </c>
      <c r="C200" s="99" t="s">
        <v>22</v>
      </c>
      <c r="D200" s="39" t="s">
        <v>22</v>
      </c>
      <c r="E200" s="6">
        <v>0.05</v>
      </c>
      <c r="F200" s="58">
        <f t="shared" si="60"/>
        <v>82</v>
      </c>
      <c r="G200" s="48">
        <f>Q34</f>
        <v>95</v>
      </c>
      <c r="H200" s="5">
        <f>G200*E200</f>
        <v>4.75</v>
      </c>
      <c r="I200" s="7">
        <f>J200*G200</f>
        <v>389.50000000000006</v>
      </c>
      <c r="J200" s="8">
        <f t="shared" si="58"/>
        <v>4.1000000000000005</v>
      </c>
    </row>
    <row r="201" spans="1:45" ht="15.75" customHeight="1" x14ac:dyDescent="0.25">
      <c r="A201" s="191"/>
      <c r="B201" s="60">
        <f t="shared" si="59"/>
        <v>2</v>
      </c>
      <c r="C201" s="100" t="s">
        <v>88</v>
      </c>
      <c r="D201" s="36" t="s">
        <v>25</v>
      </c>
      <c r="E201" s="6">
        <v>0.1</v>
      </c>
      <c r="F201" s="58">
        <f t="shared" si="60"/>
        <v>82</v>
      </c>
      <c r="G201" s="47">
        <f>Q35</f>
        <v>150</v>
      </c>
      <c r="H201" s="5">
        <f>G201*E201</f>
        <v>15</v>
      </c>
      <c r="I201" s="7">
        <f>J201*G201</f>
        <v>1230.0000000000002</v>
      </c>
      <c r="J201" s="8">
        <f t="shared" si="58"/>
        <v>8.2000000000000011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97"/>
      <c r="G202" s="97"/>
      <c r="H202" s="2">
        <f>SUM(H179:H201)</f>
        <v>61</v>
      </c>
      <c r="I202" s="2">
        <f>SUM(I179:I201)</f>
        <v>5002</v>
      </c>
      <c r="J202" s="45">
        <f t="shared" ref="J202" si="63">SUM(J179:J201)</f>
        <v>81.580328205128197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hidden="1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B211*41</f>
        <v>82</v>
      </c>
      <c r="G211" s="47">
        <f>Q9</f>
        <v>38</v>
      </c>
      <c r="H211" s="5">
        <f>G211*E211</f>
        <v>1.748</v>
      </c>
      <c r="I211" s="7">
        <f t="shared" ref="I211:I221" si="64">J211*G211</f>
        <v>143.33599999999998</v>
      </c>
      <c r="J211" s="8">
        <f>F211*E211</f>
        <v>3.7719999999999998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82</v>
      </c>
      <c r="G212" s="48">
        <f>Q38</f>
        <v>106</v>
      </c>
      <c r="H212" s="5">
        <f>G212*E212</f>
        <v>2.12</v>
      </c>
      <c r="I212" s="7">
        <f t="shared" si="64"/>
        <v>173.84</v>
      </c>
      <c r="J212" s="8">
        <f t="shared" ref="J212:J232" si="65">F212*E212</f>
        <v>1.6400000000000001</v>
      </c>
    </row>
    <row r="213" spans="1:45" ht="15.75" customHeight="1" x14ac:dyDescent="0.25">
      <c r="A213" s="201"/>
      <c r="B213" s="60">
        <f t="shared" ref="B213:B232" si="66">B212</f>
        <v>2</v>
      </c>
      <c r="C213" s="182"/>
      <c r="D213" s="37" t="s">
        <v>7</v>
      </c>
      <c r="E213" s="6">
        <v>3.0000000000000001E-3</v>
      </c>
      <c r="F213" s="58">
        <f t="shared" ref="F213:F232" si="67">F212</f>
        <v>82</v>
      </c>
      <c r="G213" s="49">
        <f>Q22</f>
        <v>115</v>
      </c>
      <c r="H213" s="5">
        <f>G213*E213</f>
        <v>0.34500000000000003</v>
      </c>
      <c r="I213" s="7">
        <f t="shared" si="64"/>
        <v>28.29</v>
      </c>
      <c r="J213" s="8">
        <f t="shared" si="65"/>
        <v>0.246</v>
      </c>
    </row>
    <row r="214" spans="1:45" ht="15.75" customHeight="1" x14ac:dyDescent="0.25">
      <c r="A214" s="201"/>
      <c r="B214" s="60">
        <f t="shared" si="66"/>
        <v>2</v>
      </c>
      <c r="C214" s="182"/>
      <c r="D214" s="36" t="s">
        <v>9</v>
      </c>
      <c r="E214" s="6">
        <v>1.3000000000000001E-2</v>
      </c>
      <c r="F214" s="58">
        <f t="shared" si="67"/>
        <v>82</v>
      </c>
      <c r="G214" s="49">
        <f>Q11</f>
        <v>40</v>
      </c>
      <c r="H214" s="5">
        <f>G214*E214</f>
        <v>0.52</v>
      </c>
      <c r="I214" s="7">
        <f t="shared" si="64"/>
        <v>42.64</v>
      </c>
      <c r="J214" s="8">
        <f t="shared" si="65"/>
        <v>1.0660000000000001</v>
      </c>
    </row>
    <row r="215" spans="1:45" ht="15.75" customHeight="1" x14ac:dyDescent="0.25">
      <c r="A215" s="201"/>
      <c r="B215" s="60">
        <f t="shared" si="66"/>
        <v>2</v>
      </c>
      <c r="C215" s="183" t="s">
        <v>31</v>
      </c>
      <c r="D215" s="36" t="s">
        <v>81</v>
      </c>
      <c r="E215" s="40">
        <f>H215/G215</f>
        <v>1.120249999999999E-2</v>
      </c>
      <c r="F215" s="58">
        <f t="shared" si="67"/>
        <v>82</v>
      </c>
      <c r="G215" s="47">
        <f>Q17</f>
        <v>400</v>
      </c>
      <c r="H215" s="5">
        <f>61-H211-H212-H213-H214-H216-H217-H218-H219-H220-H221-H222-H223-H224-H225-H226-H227-H228-H229-H230-H231-H232</f>
        <v>4.4809999999999963</v>
      </c>
      <c r="I215" s="7">
        <f t="shared" si="64"/>
        <v>367.44199999999967</v>
      </c>
      <c r="J215" s="8">
        <f t="shared" si="65"/>
        <v>0.91860499999999923</v>
      </c>
    </row>
    <row r="216" spans="1:45" ht="15.75" customHeight="1" x14ac:dyDescent="0.25">
      <c r="A216" s="201"/>
      <c r="B216" s="60">
        <f t="shared" si="66"/>
        <v>2</v>
      </c>
      <c r="C216" s="184"/>
      <c r="D216" s="36" t="s">
        <v>8</v>
      </c>
      <c r="E216" s="6">
        <v>0.107</v>
      </c>
      <c r="F216" s="58">
        <f t="shared" si="67"/>
        <v>82</v>
      </c>
      <c r="G216" s="47">
        <f>Q10</f>
        <v>50</v>
      </c>
      <c r="H216" s="5">
        <f t="shared" ref="H216:H221" si="68">G216*E216</f>
        <v>5.35</v>
      </c>
      <c r="I216" s="7">
        <f t="shared" si="64"/>
        <v>438.69999999999993</v>
      </c>
      <c r="J216" s="8">
        <f t="shared" si="65"/>
        <v>8.7739999999999991</v>
      </c>
    </row>
    <row r="217" spans="1:45" ht="15.75" customHeight="1" x14ac:dyDescent="0.25">
      <c r="A217" s="201"/>
      <c r="B217" s="60">
        <f t="shared" si="66"/>
        <v>2</v>
      </c>
      <c r="C217" s="184"/>
      <c r="D217" s="36" t="s">
        <v>87</v>
      </c>
      <c r="E217" s="6">
        <v>6.0000000000000001E-3</v>
      </c>
      <c r="F217" s="58">
        <f t="shared" si="67"/>
        <v>82</v>
      </c>
      <c r="G217" s="47">
        <f>Q18</f>
        <v>58</v>
      </c>
      <c r="H217" s="5">
        <f t="shared" si="68"/>
        <v>0.34800000000000003</v>
      </c>
      <c r="I217" s="7">
        <f t="shared" si="64"/>
        <v>28.536000000000001</v>
      </c>
      <c r="J217" s="8">
        <f t="shared" si="65"/>
        <v>0.49199999999999999</v>
      </c>
    </row>
    <row r="218" spans="1:45" ht="15.75" customHeight="1" x14ac:dyDescent="0.25">
      <c r="A218" s="201"/>
      <c r="B218" s="60">
        <f t="shared" si="66"/>
        <v>2</v>
      </c>
      <c r="C218" s="184"/>
      <c r="D218" s="36" t="s">
        <v>9</v>
      </c>
      <c r="E218" s="6">
        <v>1.3000000000000001E-2</v>
      </c>
      <c r="F218" s="58">
        <f t="shared" si="67"/>
        <v>82</v>
      </c>
      <c r="G218" s="47">
        <f>Q11</f>
        <v>40</v>
      </c>
      <c r="H218" s="5">
        <f t="shared" si="68"/>
        <v>0.52</v>
      </c>
      <c r="I218" s="7">
        <f t="shared" si="64"/>
        <v>42.64</v>
      </c>
      <c r="J218" s="8">
        <f t="shared" si="65"/>
        <v>1.0660000000000001</v>
      </c>
    </row>
    <row r="219" spans="1:45" ht="15.75" customHeight="1" x14ac:dyDescent="0.25">
      <c r="A219" s="201"/>
      <c r="B219" s="60">
        <f t="shared" si="66"/>
        <v>2</v>
      </c>
      <c r="C219" s="184"/>
      <c r="D219" s="37" t="s">
        <v>11</v>
      </c>
      <c r="E219" s="6">
        <v>1.2E-2</v>
      </c>
      <c r="F219" s="58">
        <f t="shared" si="67"/>
        <v>82</v>
      </c>
      <c r="G219" s="47">
        <f>Q12</f>
        <v>27</v>
      </c>
      <c r="H219" s="5">
        <f t="shared" si="68"/>
        <v>0.32400000000000001</v>
      </c>
      <c r="I219" s="7">
        <f t="shared" si="64"/>
        <v>26.567999999999998</v>
      </c>
      <c r="J219" s="8">
        <f t="shared" si="65"/>
        <v>0.98399999999999999</v>
      </c>
    </row>
    <row r="220" spans="1:45" ht="15.75" customHeight="1" x14ac:dyDescent="0.25">
      <c r="A220" s="201"/>
      <c r="B220" s="60">
        <f t="shared" si="66"/>
        <v>2</v>
      </c>
      <c r="C220" s="184"/>
      <c r="D220" s="37" t="s">
        <v>7</v>
      </c>
      <c r="E220" s="6">
        <v>3.0000000000000001E-3</v>
      </c>
      <c r="F220" s="58">
        <f t="shared" si="67"/>
        <v>82</v>
      </c>
      <c r="G220" s="47">
        <f>Q22</f>
        <v>115</v>
      </c>
      <c r="H220" s="5">
        <f t="shared" si="68"/>
        <v>0.34500000000000003</v>
      </c>
      <c r="I220" s="7">
        <f t="shared" si="64"/>
        <v>28.29</v>
      </c>
      <c r="J220" s="8">
        <f t="shared" si="65"/>
        <v>0.246</v>
      </c>
    </row>
    <row r="221" spans="1:45" ht="15.75" customHeight="1" x14ac:dyDescent="0.25">
      <c r="A221" s="201"/>
      <c r="B221" s="60">
        <f t="shared" si="66"/>
        <v>2</v>
      </c>
      <c r="C221" s="184"/>
      <c r="D221" s="37" t="s">
        <v>32</v>
      </c>
      <c r="E221" s="6">
        <v>6.0000000000000001E-3</v>
      </c>
      <c r="F221" s="58">
        <f t="shared" si="67"/>
        <v>82</v>
      </c>
      <c r="G221" s="47">
        <f>Q13</f>
        <v>170</v>
      </c>
      <c r="H221" s="5">
        <f t="shared" si="68"/>
        <v>1.02</v>
      </c>
      <c r="I221" s="7">
        <f t="shared" si="64"/>
        <v>83.64</v>
      </c>
      <c r="J221" s="8">
        <f t="shared" si="65"/>
        <v>0.49199999999999999</v>
      </c>
    </row>
    <row r="222" spans="1:45" ht="15.75" customHeight="1" x14ac:dyDescent="0.25">
      <c r="A222" s="201"/>
      <c r="B222" s="60">
        <f t="shared" si="66"/>
        <v>2</v>
      </c>
      <c r="C222" s="185"/>
      <c r="D222" s="37" t="s">
        <v>79</v>
      </c>
      <c r="E222" s="6">
        <v>0.188</v>
      </c>
      <c r="F222" s="58">
        <f t="shared" si="67"/>
        <v>82</v>
      </c>
      <c r="G222" s="47"/>
      <c r="H222" s="5"/>
      <c r="I222" s="7"/>
      <c r="J222" s="8">
        <f t="shared" si="65"/>
        <v>15.416</v>
      </c>
    </row>
    <row r="223" spans="1:45" ht="15.75" customHeight="1" x14ac:dyDescent="0.25">
      <c r="A223" s="201"/>
      <c r="B223" s="60">
        <f t="shared" si="66"/>
        <v>2</v>
      </c>
      <c r="C223" s="186" t="s">
        <v>86</v>
      </c>
      <c r="D223" s="36" t="s">
        <v>81</v>
      </c>
      <c r="E223" s="6">
        <v>7.9000000000000001E-2</v>
      </c>
      <c r="F223" s="58">
        <f t="shared" si="67"/>
        <v>82</v>
      </c>
      <c r="G223" s="47">
        <f>Q17</f>
        <v>400</v>
      </c>
      <c r="H223" s="5">
        <f t="shared" ref="H223:H230" si="69">G223*E223</f>
        <v>31.6</v>
      </c>
      <c r="I223" s="7">
        <f t="shared" ref="I223:I230" si="70">J223*G223</f>
        <v>2591.1999999999998</v>
      </c>
      <c r="J223" s="8">
        <f t="shared" si="65"/>
        <v>6.4779999999999998</v>
      </c>
    </row>
    <row r="224" spans="1:45" ht="15.75" customHeight="1" x14ac:dyDescent="0.25">
      <c r="A224" s="201"/>
      <c r="B224" s="60">
        <f t="shared" si="66"/>
        <v>2</v>
      </c>
      <c r="C224" s="187"/>
      <c r="D224" s="36" t="s">
        <v>9</v>
      </c>
      <c r="E224" s="6">
        <v>3.0000000000000001E-3</v>
      </c>
      <c r="F224" s="58">
        <f t="shared" si="67"/>
        <v>82</v>
      </c>
      <c r="G224" s="47">
        <f>Q11</f>
        <v>40</v>
      </c>
      <c r="H224" s="5">
        <f t="shared" si="69"/>
        <v>0.12</v>
      </c>
      <c r="I224" s="7">
        <f t="shared" si="70"/>
        <v>9.84</v>
      </c>
      <c r="J224" s="8">
        <f t="shared" si="65"/>
        <v>0.246</v>
      </c>
    </row>
    <row r="225" spans="1:45" ht="15.75" customHeight="1" x14ac:dyDescent="0.25">
      <c r="A225" s="201"/>
      <c r="B225" s="60">
        <f t="shared" si="66"/>
        <v>2</v>
      </c>
      <c r="C225" s="188"/>
      <c r="D225" s="36" t="s">
        <v>11</v>
      </c>
      <c r="E225" s="6">
        <v>3.0000000000000001E-3</v>
      </c>
      <c r="F225" s="58">
        <f t="shared" si="67"/>
        <v>82</v>
      </c>
      <c r="G225" s="47">
        <f>Q12</f>
        <v>27</v>
      </c>
      <c r="H225" s="5">
        <f t="shared" si="69"/>
        <v>8.1000000000000003E-2</v>
      </c>
      <c r="I225" s="7">
        <f t="shared" si="70"/>
        <v>6.6419999999999995</v>
      </c>
      <c r="J225" s="8">
        <f t="shared" si="65"/>
        <v>0.246</v>
      </c>
    </row>
    <row r="226" spans="1:45" ht="15.75" customHeight="1" x14ac:dyDescent="0.25">
      <c r="A226" s="201"/>
      <c r="B226" s="60">
        <f t="shared" si="6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67"/>
        <v>82</v>
      </c>
      <c r="G226" s="47">
        <f>Q37</f>
        <v>55</v>
      </c>
      <c r="H226" s="5">
        <f t="shared" si="69"/>
        <v>2.8049999999999997</v>
      </c>
      <c r="I226" s="7">
        <f t="shared" si="70"/>
        <v>230.00999999999996</v>
      </c>
      <c r="J226" s="8">
        <f t="shared" si="65"/>
        <v>4.1819999999999995</v>
      </c>
    </row>
    <row r="227" spans="1:45" ht="15.75" customHeight="1" x14ac:dyDescent="0.25">
      <c r="A227" s="201"/>
      <c r="B227" s="60">
        <f t="shared" si="66"/>
        <v>2</v>
      </c>
      <c r="C227" s="185"/>
      <c r="D227" s="36" t="s">
        <v>27</v>
      </c>
      <c r="E227" s="6">
        <v>5.0000000000000001E-3</v>
      </c>
      <c r="F227" s="58">
        <f t="shared" si="67"/>
        <v>82</v>
      </c>
      <c r="G227" s="47">
        <f>Q14</f>
        <v>750</v>
      </c>
      <c r="H227" s="5">
        <f t="shared" si="69"/>
        <v>3.75</v>
      </c>
      <c r="I227" s="7">
        <f t="shared" si="70"/>
        <v>307.5</v>
      </c>
      <c r="J227" s="8">
        <f t="shared" si="65"/>
        <v>0.41000000000000003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6"/>
        <v>2</v>
      </c>
      <c r="C228" s="183" t="s">
        <v>39</v>
      </c>
      <c r="D228" s="36" t="s">
        <v>76</v>
      </c>
      <c r="E228" s="44">
        <v>0.02</v>
      </c>
      <c r="F228" s="58">
        <f t="shared" si="67"/>
        <v>82</v>
      </c>
      <c r="G228" s="47">
        <f>Q19</f>
        <v>140</v>
      </c>
      <c r="H228" s="5">
        <f t="shared" si="69"/>
        <v>2.8000000000000003</v>
      </c>
      <c r="I228" s="7">
        <f t="shared" si="70"/>
        <v>229.60000000000002</v>
      </c>
      <c r="J228" s="8">
        <f t="shared" si="65"/>
        <v>1.6400000000000001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6"/>
        <v>2</v>
      </c>
      <c r="C229" s="184"/>
      <c r="D229" s="36" t="s">
        <v>12</v>
      </c>
      <c r="E229" s="44">
        <v>0.02</v>
      </c>
      <c r="F229" s="58">
        <f t="shared" si="67"/>
        <v>82</v>
      </c>
      <c r="G229" s="47">
        <f>Q15</f>
        <v>53</v>
      </c>
      <c r="H229" s="5">
        <f t="shared" si="69"/>
        <v>1.06</v>
      </c>
      <c r="I229" s="7">
        <f t="shared" si="70"/>
        <v>86.92</v>
      </c>
      <c r="J229" s="8">
        <f t="shared" si="65"/>
        <v>1.6400000000000001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6"/>
        <v>2</v>
      </c>
      <c r="C230" s="184"/>
      <c r="D230" s="36" t="s">
        <v>13</v>
      </c>
      <c r="E230" s="19">
        <v>2.0000000000000001E-4</v>
      </c>
      <c r="F230" s="58">
        <f t="shared" si="67"/>
        <v>82</v>
      </c>
      <c r="G230" s="47">
        <f>Q16</f>
        <v>315</v>
      </c>
      <c r="H230" s="5">
        <f t="shared" si="69"/>
        <v>6.3E-2</v>
      </c>
      <c r="I230" s="7">
        <f t="shared" si="70"/>
        <v>5.1660000000000004</v>
      </c>
      <c r="J230" s="8">
        <f t="shared" si="65"/>
        <v>1.6400000000000001E-2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6"/>
        <v>2</v>
      </c>
      <c r="C231" s="185"/>
      <c r="D231" s="36" t="s">
        <v>79</v>
      </c>
      <c r="E231" s="44">
        <v>0.2</v>
      </c>
      <c r="F231" s="58">
        <f t="shared" si="67"/>
        <v>82</v>
      </c>
      <c r="G231" s="47"/>
      <c r="H231" s="5"/>
      <c r="I231" s="7"/>
      <c r="J231" s="8">
        <f t="shared" si="65"/>
        <v>16.400000000000002</v>
      </c>
    </row>
    <row r="232" spans="1:45" ht="15.75" customHeight="1" x14ac:dyDescent="0.25">
      <c r="A232" s="201"/>
      <c r="B232" s="60">
        <f t="shared" si="66"/>
        <v>2</v>
      </c>
      <c r="C232" s="3" t="s">
        <v>38</v>
      </c>
      <c r="D232" s="41" t="s">
        <v>38</v>
      </c>
      <c r="E232" s="6">
        <v>0.04</v>
      </c>
      <c r="F232" s="58">
        <f t="shared" si="67"/>
        <v>82</v>
      </c>
      <c r="G232" s="47">
        <f>Q20</f>
        <v>40</v>
      </c>
      <c r="H232" s="5">
        <f>G232*E232</f>
        <v>1.6</v>
      </c>
      <c r="I232" s="7">
        <f>J232*G232</f>
        <v>131.20000000000002</v>
      </c>
      <c r="J232" s="8">
        <f t="shared" si="65"/>
        <v>3.2800000000000002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97"/>
      <c r="G233" s="97"/>
      <c r="H233" s="2">
        <f>SUM(H211:H232)</f>
        <v>61</v>
      </c>
      <c r="I233" s="2">
        <f t="shared" ref="I233:J233" si="71">SUM(I211:I232)</f>
        <v>5002</v>
      </c>
      <c r="J233" s="45">
        <f t="shared" si="71"/>
        <v>69.651005000000012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f>B234*41</f>
        <v>82</v>
      </c>
      <c r="G234" s="47">
        <f>Q9</f>
        <v>38</v>
      </c>
      <c r="H234" s="5">
        <f t="shared" ref="H234:H246" si="72">G234*E234</f>
        <v>1.3680000000000001</v>
      </c>
      <c r="I234" s="7">
        <f t="shared" ref="I234:I246" si="73">J234*G234</f>
        <v>112.17600000000002</v>
      </c>
      <c r="J234" s="8">
        <f>F234*E234</f>
        <v>2.9520000000000004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82</v>
      </c>
      <c r="G235" s="47">
        <f>Q31</f>
        <v>140</v>
      </c>
      <c r="H235" s="5">
        <f t="shared" si="72"/>
        <v>1.4000000000000001</v>
      </c>
      <c r="I235" s="7">
        <f t="shared" si="73"/>
        <v>114.80000000000001</v>
      </c>
      <c r="J235" s="8">
        <f t="shared" ref="J235:J258" si="74">F235*E235</f>
        <v>0.82000000000000006</v>
      </c>
    </row>
    <row r="236" spans="1:45" ht="15.75" customHeight="1" x14ac:dyDescent="0.25">
      <c r="A236" s="181"/>
      <c r="B236" s="60">
        <f t="shared" ref="B236:B258" si="75">B235</f>
        <v>2</v>
      </c>
      <c r="C236" s="195"/>
      <c r="D236" s="36" t="s">
        <v>17</v>
      </c>
      <c r="E236" s="6">
        <v>0.01</v>
      </c>
      <c r="F236" s="58">
        <f t="shared" ref="F236:F258" si="76">F235</f>
        <v>82</v>
      </c>
      <c r="G236" s="48">
        <f>Q36</f>
        <v>350</v>
      </c>
      <c r="H236" s="5">
        <f t="shared" si="72"/>
        <v>3.5</v>
      </c>
      <c r="I236" s="7">
        <f t="shared" si="73"/>
        <v>287</v>
      </c>
      <c r="J236" s="8">
        <f t="shared" si="74"/>
        <v>0.82000000000000006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5"/>
        <v>2</v>
      </c>
      <c r="C237" s="195"/>
      <c r="D237" s="37" t="s">
        <v>7</v>
      </c>
      <c r="E237" s="6">
        <v>4.0000000000000001E-3</v>
      </c>
      <c r="F237" s="58">
        <f t="shared" si="76"/>
        <v>82</v>
      </c>
      <c r="G237" s="49">
        <f>Q22</f>
        <v>115</v>
      </c>
      <c r="H237" s="5">
        <f t="shared" si="72"/>
        <v>0.46</v>
      </c>
      <c r="I237" s="7">
        <f t="shared" si="73"/>
        <v>37.72</v>
      </c>
      <c r="J237" s="8">
        <f t="shared" si="74"/>
        <v>0.32800000000000001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5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6"/>
        <v>82</v>
      </c>
      <c r="G238" s="47">
        <f t="shared" ref="G238:G246" si="77">Q8</f>
        <v>40</v>
      </c>
      <c r="H238" s="5">
        <f t="shared" si="72"/>
        <v>1</v>
      </c>
      <c r="I238" s="7">
        <f t="shared" si="73"/>
        <v>82.000000000000014</v>
      </c>
      <c r="J238" s="8">
        <f t="shared" si="74"/>
        <v>2.0500000000000003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5"/>
        <v>2</v>
      </c>
      <c r="C239" s="197"/>
      <c r="D239" s="36" t="s">
        <v>6</v>
      </c>
      <c r="E239" s="44">
        <v>0.05</v>
      </c>
      <c r="F239" s="58">
        <f t="shared" si="76"/>
        <v>82</v>
      </c>
      <c r="G239" s="48">
        <f t="shared" si="77"/>
        <v>38</v>
      </c>
      <c r="H239" s="5">
        <f t="shared" si="72"/>
        <v>1.9000000000000001</v>
      </c>
      <c r="I239" s="7">
        <f t="shared" si="73"/>
        <v>155.80000000000001</v>
      </c>
      <c r="J239" s="8">
        <f t="shared" si="74"/>
        <v>4.1000000000000005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5"/>
        <v>2</v>
      </c>
      <c r="C240" s="197"/>
      <c r="D240" s="36" t="s">
        <v>8</v>
      </c>
      <c r="E240" s="44">
        <v>2.7E-2</v>
      </c>
      <c r="F240" s="58">
        <f t="shared" si="76"/>
        <v>82</v>
      </c>
      <c r="G240" s="49">
        <f t="shared" si="77"/>
        <v>50</v>
      </c>
      <c r="H240" s="5">
        <f t="shared" si="72"/>
        <v>1.35</v>
      </c>
      <c r="I240" s="7">
        <f t="shared" si="73"/>
        <v>110.7</v>
      </c>
      <c r="J240" s="8">
        <f t="shared" si="74"/>
        <v>2.214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5"/>
        <v>2</v>
      </c>
      <c r="C241" s="197"/>
      <c r="D241" s="36" t="s">
        <v>9</v>
      </c>
      <c r="E241" s="44">
        <v>1.2999999999999999E-2</v>
      </c>
      <c r="F241" s="58">
        <f t="shared" si="76"/>
        <v>82</v>
      </c>
      <c r="G241" s="50">
        <f t="shared" si="77"/>
        <v>40</v>
      </c>
      <c r="H241" s="5">
        <f t="shared" si="72"/>
        <v>0.52</v>
      </c>
      <c r="I241" s="7">
        <f t="shared" si="73"/>
        <v>42.64</v>
      </c>
      <c r="J241" s="8">
        <f t="shared" si="74"/>
        <v>1.0660000000000001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5"/>
        <v>2</v>
      </c>
      <c r="C242" s="197"/>
      <c r="D242" s="36" t="s">
        <v>11</v>
      </c>
      <c r="E242" s="44">
        <v>1.2E-2</v>
      </c>
      <c r="F242" s="58">
        <f t="shared" si="76"/>
        <v>82</v>
      </c>
      <c r="G242" s="47">
        <f t="shared" si="77"/>
        <v>27</v>
      </c>
      <c r="H242" s="5">
        <f t="shared" si="72"/>
        <v>0.32400000000000001</v>
      </c>
      <c r="I242" s="7">
        <f t="shared" si="73"/>
        <v>26.567999999999998</v>
      </c>
      <c r="J242" s="8">
        <f t="shared" si="74"/>
        <v>0.98399999999999999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5"/>
        <v>2</v>
      </c>
      <c r="C243" s="197"/>
      <c r="D243" s="36" t="s">
        <v>32</v>
      </c>
      <c r="E243" s="19">
        <v>7.4999999999999997E-3</v>
      </c>
      <c r="F243" s="58">
        <f t="shared" si="76"/>
        <v>82</v>
      </c>
      <c r="G243" s="47">
        <f t="shared" si="77"/>
        <v>170</v>
      </c>
      <c r="H243" s="5">
        <f t="shared" si="72"/>
        <v>1.2749999999999999</v>
      </c>
      <c r="I243" s="7">
        <f t="shared" si="73"/>
        <v>104.55</v>
      </c>
      <c r="J243" s="8">
        <f t="shared" si="74"/>
        <v>0.61499999999999999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5"/>
        <v>2</v>
      </c>
      <c r="C244" s="197"/>
      <c r="D244" s="36" t="s">
        <v>27</v>
      </c>
      <c r="E244" s="44">
        <v>5.0000000000000001E-3</v>
      </c>
      <c r="F244" s="58">
        <f t="shared" si="76"/>
        <v>82</v>
      </c>
      <c r="G244" s="47">
        <f t="shared" si="77"/>
        <v>750</v>
      </c>
      <c r="H244" s="5">
        <f t="shared" si="72"/>
        <v>3.75</v>
      </c>
      <c r="I244" s="7">
        <f t="shared" si="73"/>
        <v>307.5</v>
      </c>
      <c r="J244" s="8">
        <f t="shared" si="74"/>
        <v>0.41000000000000003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5"/>
        <v>2</v>
      </c>
      <c r="C245" s="197"/>
      <c r="D245" s="36" t="s">
        <v>12</v>
      </c>
      <c r="E245" s="19">
        <v>2.5000000000000001E-3</v>
      </c>
      <c r="F245" s="58">
        <f t="shared" si="76"/>
        <v>82</v>
      </c>
      <c r="G245" s="47">
        <f t="shared" si="77"/>
        <v>53</v>
      </c>
      <c r="H245" s="5">
        <f t="shared" si="72"/>
        <v>0.13250000000000001</v>
      </c>
      <c r="I245" s="7">
        <f t="shared" si="73"/>
        <v>10.865</v>
      </c>
      <c r="J245" s="8">
        <f t="shared" si="74"/>
        <v>0.20500000000000002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5"/>
        <v>2</v>
      </c>
      <c r="C246" s="197"/>
      <c r="D246" s="36" t="s">
        <v>13</v>
      </c>
      <c r="E246" s="19">
        <v>4.0000000000000002E-4</v>
      </c>
      <c r="F246" s="58">
        <f t="shared" si="76"/>
        <v>82</v>
      </c>
      <c r="G246" s="47">
        <f t="shared" si="77"/>
        <v>315</v>
      </c>
      <c r="H246" s="5">
        <f t="shared" si="72"/>
        <v>0.126</v>
      </c>
      <c r="I246" s="7">
        <f t="shared" si="73"/>
        <v>10.332000000000001</v>
      </c>
      <c r="J246" s="8">
        <f t="shared" si="74"/>
        <v>3.2800000000000003E-2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5"/>
        <v>2</v>
      </c>
      <c r="C247" s="198"/>
      <c r="D247" s="36" t="s">
        <v>79</v>
      </c>
      <c r="E247" s="44">
        <v>0.2</v>
      </c>
      <c r="F247" s="58">
        <f t="shared" si="76"/>
        <v>82</v>
      </c>
      <c r="G247" s="47"/>
      <c r="H247" s="5"/>
      <c r="I247" s="7"/>
      <c r="J247" s="8">
        <f>F247*E247</f>
        <v>16.400000000000002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5"/>
        <v>2</v>
      </c>
      <c r="C248" s="199" t="s">
        <v>102</v>
      </c>
      <c r="D248" s="37" t="s">
        <v>77</v>
      </c>
      <c r="E248" s="6">
        <f>H248/G248</f>
        <v>1.9038749999999997E-2</v>
      </c>
      <c r="F248" s="58">
        <f t="shared" si="76"/>
        <v>82</v>
      </c>
      <c r="G248" s="48">
        <f>Q17</f>
        <v>400</v>
      </c>
      <c r="H248" s="5">
        <f>61-H234-H235-H236-H237-H238-H239-H240-H241-H242-H243-H244-H245-H246-H247-H249-H250-H251-H252-H253-H254-H255-H256-H257-H258</f>
        <v>7.615499999999999</v>
      </c>
      <c r="I248" s="7">
        <f t="shared" ref="I248:I258" si="78">J248*G248</f>
        <v>624.47099999999989</v>
      </c>
      <c r="J248" s="6">
        <f t="shared" si="74"/>
        <v>1.5611774999999997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5"/>
        <v>2</v>
      </c>
      <c r="C249" s="199"/>
      <c r="D249" s="37" t="s">
        <v>38</v>
      </c>
      <c r="E249" s="6">
        <v>9.0000000000000011E-3</v>
      </c>
      <c r="F249" s="58">
        <f t="shared" si="76"/>
        <v>82</v>
      </c>
      <c r="G249" s="48">
        <f>Q20</f>
        <v>40</v>
      </c>
      <c r="H249" s="5">
        <f t="shared" ref="H249:H258" si="79">G249*E249</f>
        <v>0.36000000000000004</v>
      </c>
      <c r="I249" s="7">
        <f t="shared" si="78"/>
        <v>29.520000000000003</v>
      </c>
      <c r="J249" s="6">
        <f t="shared" si="74"/>
        <v>0.7380000000000001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5"/>
        <v>2</v>
      </c>
      <c r="C250" s="199"/>
      <c r="D250" s="37" t="s">
        <v>69</v>
      </c>
      <c r="E250" s="6">
        <v>1.2E-2</v>
      </c>
      <c r="F250" s="58">
        <f t="shared" si="76"/>
        <v>82</v>
      </c>
      <c r="G250" s="48">
        <f>Q24</f>
        <v>84</v>
      </c>
      <c r="H250" s="5">
        <f t="shared" si="79"/>
        <v>1.008</v>
      </c>
      <c r="I250" s="7">
        <f t="shared" si="78"/>
        <v>82.656000000000006</v>
      </c>
      <c r="J250" s="6">
        <f t="shared" si="74"/>
        <v>0.98399999999999999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5"/>
        <v>2</v>
      </c>
      <c r="C251" s="199"/>
      <c r="D251" s="37" t="s">
        <v>19</v>
      </c>
      <c r="E251" s="6">
        <v>5.0000000000000001E-3</v>
      </c>
      <c r="F251" s="58">
        <f t="shared" si="76"/>
        <v>82</v>
      </c>
      <c r="G251" s="48">
        <f>Q25</f>
        <v>180</v>
      </c>
      <c r="H251" s="5">
        <f t="shared" si="79"/>
        <v>0.9</v>
      </c>
      <c r="I251" s="7">
        <f t="shared" si="78"/>
        <v>73.800000000000011</v>
      </c>
      <c r="J251" s="6">
        <f t="shared" si="74"/>
        <v>0.41000000000000003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5"/>
        <v>2</v>
      </c>
      <c r="C252" s="199"/>
      <c r="D252" s="37" t="s">
        <v>7</v>
      </c>
      <c r="E252" s="6">
        <v>3.0000000000000001E-3</v>
      </c>
      <c r="F252" s="58">
        <f t="shared" si="76"/>
        <v>82</v>
      </c>
      <c r="G252" s="48">
        <f>Q22</f>
        <v>115</v>
      </c>
      <c r="H252" s="5">
        <f t="shared" si="79"/>
        <v>0.34500000000000003</v>
      </c>
      <c r="I252" s="7">
        <f t="shared" si="78"/>
        <v>28.29</v>
      </c>
      <c r="J252" s="6">
        <f t="shared" si="74"/>
        <v>0.246</v>
      </c>
    </row>
    <row r="253" spans="1:18" x14ac:dyDescent="0.25">
      <c r="A253" s="181"/>
      <c r="B253" s="60">
        <f t="shared" si="75"/>
        <v>2</v>
      </c>
      <c r="C253" s="238" t="s">
        <v>37</v>
      </c>
      <c r="D253" s="36" t="s">
        <v>8</v>
      </c>
      <c r="E253" s="6">
        <v>0.17100000000000001</v>
      </c>
      <c r="F253" s="58">
        <f t="shared" si="76"/>
        <v>82</v>
      </c>
      <c r="G253" s="47">
        <f>Q10</f>
        <v>50</v>
      </c>
      <c r="H253" s="5">
        <f t="shared" si="79"/>
        <v>8.5500000000000007</v>
      </c>
      <c r="I253" s="7">
        <f t="shared" si="78"/>
        <v>701.1</v>
      </c>
      <c r="J253" s="8">
        <f t="shared" si="74"/>
        <v>14.022</v>
      </c>
    </row>
    <row r="254" spans="1:18" x14ac:dyDescent="0.25">
      <c r="A254" s="181"/>
      <c r="B254" s="60">
        <f t="shared" si="75"/>
        <v>2</v>
      </c>
      <c r="C254" s="238"/>
      <c r="D254" s="36" t="s">
        <v>27</v>
      </c>
      <c r="E254" s="6">
        <v>5.0000000000000001E-3</v>
      </c>
      <c r="F254" s="58">
        <f t="shared" si="76"/>
        <v>82</v>
      </c>
      <c r="G254" s="47">
        <f>Q14</f>
        <v>750</v>
      </c>
      <c r="H254" s="5">
        <f t="shared" si="79"/>
        <v>3.75</v>
      </c>
      <c r="I254" s="7">
        <f t="shared" si="78"/>
        <v>307.5</v>
      </c>
      <c r="J254" s="8">
        <f t="shared" si="74"/>
        <v>0.41000000000000003</v>
      </c>
    </row>
    <row r="255" spans="1:18" x14ac:dyDescent="0.25">
      <c r="A255" s="181"/>
      <c r="B255" s="60">
        <f t="shared" si="75"/>
        <v>2</v>
      </c>
      <c r="C255" s="238"/>
      <c r="D255" s="36" t="s">
        <v>69</v>
      </c>
      <c r="E255" s="6">
        <v>2.4E-2</v>
      </c>
      <c r="F255" s="58">
        <f t="shared" si="76"/>
        <v>82</v>
      </c>
      <c r="G255" s="47">
        <f>Q24</f>
        <v>84</v>
      </c>
      <c r="H255" s="5">
        <f t="shared" si="79"/>
        <v>2.016</v>
      </c>
      <c r="I255" s="7">
        <f t="shared" si="78"/>
        <v>165.31200000000001</v>
      </c>
      <c r="J255" s="8">
        <f t="shared" si="74"/>
        <v>1.968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5"/>
        <v>2</v>
      </c>
      <c r="C256" s="100" t="s">
        <v>65</v>
      </c>
      <c r="D256" s="38" t="s">
        <v>108</v>
      </c>
      <c r="E256" s="44">
        <v>0.2</v>
      </c>
      <c r="F256" s="58">
        <f t="shared" si="76"/>
        <v>82</v>
      </c>
      <c r="G256" s="47">
        <f>Q33</f>
        <v>65</v>
      </c>
      <c r="H256" s="102">
        <f t="shared" si="79"/>
        <v>13</v>
      </c>
      <c r="I256" s="7">
        <f t="shared" si="78"/>
        <v>1066.0000000000002</v>
      </c>
      <c r="J256" s="8">
        <f t="shared" si="74"/>
        <v>16.400000000000002</v>
      </c>
    </row>
    <row r="257" spans="1:45" ht="15.75" customHeight="1" x14ac:dyDescent="0.25">
      <c r="A257" s="181"/>
      <c r="B257" s="60">
        <f t="shared" si="75"/>
        <v>2</v>
      </c>
      <c r="C257" s="3" t="s">
        <v>38</v>
      </c>
      <c r="D257" s="41" t="s">
        <v>38</v>
      </c>
      <c r="E257" s="6">
        <v>0.04</v>
      </c>
      <c r="F257" s="58">
        <f t="shared" si="76"/>
        <v>82</v>
      </c>
      <c r="G257" s="47">
        <f>Q20</f>
        <v>40</v>
      </c>
      <c r="H257" s="5">
        <f t="shared" si="79"/>
        <v>1.6</v>
      </c>
      <c r="I257" s="7">
        <f t="shared" si="78"/>
        <v>131.20000000000002</v>
      </c>
      <c r="J257" s="8">
        <f t="shared" si="74"/>
        <v>3.2800000000000002</v>
      </c>
    </row>
    <row r="258" spans="1:45" ht="15.75" customHeight="1" x14ac:dyDescent="0.25">
      <c r="A258" s="191"/>
      <c r="B258" s="60">
        <f t="shared" si="75"/>
        <v>2</v>
      </c>
      <c r="C258" s="99" t="s">
        <v>22</v>
      </c>
      <c r="D258" s="39" t="s">
        <v>22</v>
      </c>
      <c r="E258" s="6">
        <v>0.05</v>
      </c>
      <c r="F258" s="58">
        <f t="shared" si="76"/>
        <v>82</v>
      </c>
      <c r="G258" s="48">
        <f>Q34</f>
        <v>95</v>
      </c>
      <c r="H258" s="5">
        <f t="shared" si="79"/>
        <v>4.75</v>
      </c>
      <c r="I258" s="7">
        <f t="shared" si="78"/>
        <v>389.50000000000006</v>
      </c>
      <c r="J258" s="8">
        <f t="shared" si="74"/>
        <v>4.1000000000000005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97"/>
      <c r="G259" s="97"/>
      <c r="H259" s="2">
        <f>SUM(H234:H258)</f>
        <v>61</v>
      </c>
      <c r="I259" s="2">
        <f t="shared" ref="I259:J259" si="80">SUM(I234:I258)</f>
        <v>5002</v>
      </c>
      <c r="J259" s="45">
        <f t="shared" si="80"/>
        <v>77.1159775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B263*41</f>
        <v>82</v>
      </c>
      <c r="G263" s="47">
        <f>Q9</f>
        <v>38</v>
      </c>
      <c r="H263" s="102">
        <f t="shared" ref="H263:H268" si="81">G263*E263</f>
        <v>0.98799999999999999</v>
      </c>
      <c r="I263" s="7">
        <f t="shared" ref="I263:I272" si="82">J263*G263</f>
        <v>81.016000000000005</v>
      </c>
      <c r="J263" s="8">
        <f>F263*E263</f>
        <v>2.1320000000000001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82</v>
      </c>
      <c r="G264" s="47">
        <f>Q22</f>
        <v>115</v>
      </c>
      <c r="H264" s="102">
        <f t="shared" si="81"/>
        <v>0.69000000000000006</v>
      </c>
      <c r="I264" s="7">
        <f t="shared" si="82"/>
        <v>56.58</v>
      </c>
      <c r="J264" s="8">
        <f t="shared" ref="J264:J268" si="83">F264*E264</f>
        <v>0.49199999999999999</v>
      </c>
      <c r="L264" s="17"/>
    </row>
    <row r="265" spans="1:45" ht="15.75" customHeight="1" x14ac:dyDescent="0.25">
      <c r="A265" s="181"/>
      <c r="B265" s="60">
        <f t="shared" ref="B265:B280" si="84">B264</f>
        <v>2</v>
      </c>
      <c r="C265" s="193"/>
      <c r="D265" s="36" t="s">
        <v>8</v>
      </c>
      <c r="E265" s="44">
        <v>3.5000000000000003E-2</v>
      </c>
      <c r="F265" s="58">
        <f t="shared" ref="F265:F280" si="85">F264</f>
        <v>82</v>
      </c>
      <c r="G265" s="47">
        <f>Q10</f>
        <v>50</v>
      </c>
      <c r="H265" s="102">
        <f t="shared" si="81"/>
        <v>1.7500000000000002</v>
      </c>
      <c r="I265" s="7">
        <f t="shared" si="82"/>
        <v>143.5</v>
      </c>
      <c r="J265" s="8">
        <f t="shared" si="83"/>
        <v>2.87</v>
      </c>
      <c r="L265" s="17"/>
    </row>
    <row r="266" spans="1:45" ht="15.75" customHeight="1" x14ac:dyDescent="0.25">
      <c r="A266" s="181"/>
      <c r="B266" s="60">
        <f t="shared" si="84"/>
        <v>2</v>
      </c>
      <c r="C266" s="193"/>
      <c r="D266" s="36" t="s">
        <v>10</v>
      </c>
      <c r="E266" s="44">
        <v>2.5000000000000001E-2</v>
      </c>
      <c r="F266" s="58">
        <f t="shared" si="85"/>
        <v>82</v>
      </c>
      <c r="G266" s="47">
        <f>Q28</f>
        <v>60</v>
      </c>
      <c r="H266" s="102">
        <f t="shared" si="81"/>
        <v>1.5</v>
      </c>
      <c r="I266" s="7">
        <f t="shared" si="82"/>
        <v>123.00000000000001</v>
      </c>
      <c r="J266" s="8">
        <f t="shared" si="83"/>
        <v>2.0500000000000003</v>
      </c>
      <c r="L266" s="17"/>
    </row>
    <row r="267" spans="1:45" ht="15.75" customHeight="1" x14ac:dyDescent="0.25">
      <c r="A267" s="181"/>
      <c r="B267" s="60">
        <f t="shared" si="84"/>
        <v>2</v>
      </c>
      <c r="C267" s="193"/>
      <c r="D267" s="36" t="s">
        <v>9</v>
      </c>
      <c r="E267" s="44">
        <v>1.9E-2</v>
      </c>
      <c r="F267" s="58">
        <f t="shared" si="85"/>
        <v>82</v>
      </c>
      <c r="G267" s="47">
        <f>Q11</f>
        <v>40</v>
      </c>
      <c r="H267" s="102">
        <f t="shared" si="81"/>
        <v>0.76</v>
      </c>
      <c r="I267" s="7">
        <f t="shared" si="82"/>
        <v>62.32</v>
      </c>
      <c r="J267" s="8">
        <f t="shared" si="83"/>
        <v>1.5580000000000001</v>
      </c>
      <c r="L267" s="17"/>
    </row>
    <row r="268" spans="1:45" ht="15.75" customHeight="1" x14ac:dyDescent="0.25">
      <c r="A268" s="181"/>
      <c r="B268" s="60">
        <f t="shared" si="84"/>
        <v>2</v>
      </c>
      <c r="C268" s="194"/>
      <c r="D268" s="36" t="s">
        <v>11</v>
      </c>
      <c r="E268" s="44">
        <v>1.7999999999999999E-2</v>
      </c>
      <c r="F268" s="58">
        <f t="shared" si="85"/>
        <v>82</v>
      </c>
      <c r="G268" s="47">
        <f>Q12</f>
        <v>27</v>
      </c>
      <c r="H268" s="102">
        <f t="shared" si="81"/>
        <v>0.48599999999999999</v>
      </c>
      <c r="I268" s="7">
        <f t="shared" si="82"/>
        <v>39.851999999999997</v>
      </c>
      <c r="J268" s="8">
        <f t="shared" si="83"/>
        <v>1.476</v>
      </c>
    </row>
    <row r="269" spans="1:45" ht="15.75" customHeight="1" x14ac:dyDescent="0.25">
      <c r="A269" s="181"/>
      <c r="B269" s="60">
        <f t="shared" si="84"/>
        <v>2</v>
      </c>
      <c r="C269" s="192" t="s">
        <v>28</v>
      </c>
      <c r="D269" s="36" t="s">
        <v>81</v>
      </c>
      <c r="E269" s="6">
        <f>H269/G269</f>
        <v>7.0677500000000032E-2</v>
      </c>
      <c r="F269" s="58">
        <f t="shared" si="85"/>
        <v>82</v>
      </c>
      <c r="G269" s="49">
        <f>Q17</f>
        <v>400</v>
      </c>
      <c r="H269" s="5">
        <f>61-H263-H264-H265-H266-H267-H268-H270-H271-H272-H273-H274-H275-H276-H277-H278-H279-H280</f>
        <v>28.271000000000015</v>
      </c>
      <c r="I269" s="7">
        <f t="shared" si="82"/>
        <v>2318.2220000000011</v>
      </c>
      <c r="J269" s="8">
        <f>F269*E269</f>
        <v>5.7955550000000029</v>
      </c>
    </row>
    <row r="270" spans="1:45" ht="15.75" customHeight="1" x14ac:dyDescent="0.25">
      <c r="A270" s="181"/>
      <c r="B270" s="60">
        <f t="shared" si="84"/>
        <v>2</v>
      </c>
      <c r="C270" s="193"/>
      <c r="D270" s="36" t="s">
        <v>57</v>
      </c>
      <c r="E270" s="6">
        <v>0.03</v>
      </c>
      <c r="F270" s="58">
        <f t="shared" si="85"/>
        <v>82</v>
      </c>
      <c r="G270" s="49">
        <f>Q29</f>
        <v>130</v>
      </c>
      <c r="H270" s="5">
        <f>G270*E270</f>
        <v>3.9</v>
      </c>
      <c r="I270" s="7">
        <f t="shared" si="82"/>
        <v>319.8</v>
      </c>
      <c r="J270" s="8">
        <f t="shared" ref="J270:J280" si="86">F270*E270</f>
        <v>2.46</v>
      </c>
    </row>
    <row r="271" spans="1:45" ht="15.75" customHeight="1" x14ac:dyDescent="0.25">
      <c r="A271" s="181"/>
      <c r="B271" s="60">
        <f t="shared" si="84"/>
        <v>2</v>
      </c>
      <c r="C271" s="193"/>
      <c r="D271" s="36" t="s">
        <v>32</v>
      </c>
      <c r="E271" s="6">
        <v>1.2E-2</v>
      </c>
      <c r="F271" s="58">
        <f t="shared" si="85"/>
        <v>82</v>
      </c>
      <c r="G271" s="49">
        <f>Q13</f>
        <v>170</v>
      </c>
      <c r="H271" s="5">
        <f>G271*E271</f>
        <v>2.04</v>
      </c>
      <c r="I271" s="7">
        <f t="shared" si="82"/>
        <v>167.28</v>
      </c>
      <c r="J271" s="8">
        <f t="shared" si="86"/>
        <v>0.98399999999999999</v>
      </c>
    </row>
    <row r="272" spans="1:45" ht="15.75" customHeight="1" x14ac:dyDescent="0.25">
      <c r="A272" s="181"/>
      <c r="B272" s="60">
        <f t="shared" si="84"/>
        <v>2</v>
      </c>
      <c r="C272" s="193"/>
      <c r="D272" s="36" t="s">
        <v>24</v>
      </c>
      <c r="E272" s="6">
        <v>2E-3</v>
      </c>
      <c r="F272" s="58">
        <f t="shared" si="85"/>
        <v>82</v>
      </c>
      <c r="G272" s="47">
        <f>Q30</f>
        <v>240</v>
      </c>
      <c r="H272" s="5">
        <f>G272*E272</f>
        <v>0.48</v>
      </c>
      <c r="I272" s="7">
        <f t="shared" si="82"/>
        <v>39.36</v>
      </c>
      <c r="J272" s="8">
        <f t="shared" si="86"/>
        <v>0.16400000000000001</v>
      </c>
    </row>
    <row r="273" spans="1:18" x14ac:dyDescent="0.25">
      <c r="A273" s="181"/>
      <c r="B273" s="60">
        <f t="shared" si="84"/>
        <v>2</v>
      </c>
      <c r="C273" s="194"/>
      <c r="D273" s="36" t="s">
        <v>79</v>
      </c>
      <c r="E273" s="6">
        <v>0.2</v>
      </c>
      <c r="F273" s="58">
        <f t="shared" si="85"/>
        <v>82</v>
      </c>
      <c r="G273" s="47"/>
      <c r="H273" s="5"/>
      <c r="I273" s="7"/>
      <c r="J273" s="8">
        <f t="shared" si="86"/>
        <v>16.400000000000002</v>
      </c>
    </row>
    <row r="274" spans="1:18" x14ac:dyDescent="0.25">
      <c r="A274" s="181"/>
      <c r="B274" s="60">
        <f t="shared" si="84"/>
        <v>2</v>
      </c>
      <c r="C274" s="192" t="s">
        <v>82</v>
      </c>
      <c r="D274" s="36" t="s">
        <v>8</v>
      </c>
      <c r="E274" s="6">
        <v>0.2</v>
      </c>
      <c r="F274" s="58">
        <f t="shared" si="85"/>
        <v>82</v>
      </c>
      <c r="G274" s="47">
        <f>Q10</f>
        <v>50</v>
      </c>
      <c r="H274" s="5">
        <f>G274*E274</f>
        <v>10</v>
      </c>
      <c r="I274" s="7">
        <f>J274*G274</f>
        <v>820.00000000000011</v>
      </c>
      <c r="J274" s="8">
        <f t="shared" si="86"/>
        <v>16.400000000000002</v>
      </c>
    </row>
    <row r="275" spans="1:18" x14ac:dyDescent="0.25">
      <c r="A275" s="181"/>
      <c r="B275" s="60">
        <f t="shared" si="84"/>
        <v>2</v>
      </c>
      <c r="C275" s="194"/>
      <c r="D275" s="36" t="s">
        <v>27</v>
      </c>
      <c r="E275" s="6">
        <v>5.0000000000000001E-3</v>
      </c>
      <c r="F275" s="58">
        <f t="shared" si="85"/>
        <v>82</v>
      </c>
      <c r="G275" s="47">
        <f>Q14</f>
        <v>750</v>
      </c>
      <c r="H275" s="5">
        <f>G275*E275</f>
        <v>3.75</v>
      </c>
      <c r="I275" s="7">
        <f>J275*G275</f>
        <v>307.5</v>
      </c>
      <c r="J275" s="8">
        <f t="shared" si="86"/>
        <v>0.41000000000000003</v>
      </c>
    </row>
    <row r="276" spans="1:18" x14ac:dyDescent="0.25">
      <c r="A276" s="181"/>
      <c r="B276" s="60">
        <f t="shared" si="8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5"/>
        <v>82</v>
      </c>
      <c r="G276" s="49">
        <f>Q21</f>
        <v>75</v>
      </c>
      <c r="H276" s="5">
        <f>G276*E276</f>
        <v>3.4499999999999997</v>
      </c>
      <c r="I276" s="7">
        <f>J276*G276</f>
        <v>282.89999999999998</v>
      </c>
      <c r="J276" s="8">
        <f t="shared" si="86"/>
        <v>3.7719999999999998</v>
      </c>
    </row>
    <row r="277" spans="1:18" x14ac:dyDescent="0.25">
      <c r="A277" s="181"/>
      <c r="B277" s="60">
        <f t="shared" si="84"/>
        <v>2</v>
      </c>
      <c r="C277" s="184"/>
      <c r="D277" s="36" t="s">
        <v>12</v>
      </c>
      <c r="E277" s="6">
        <v>2.4E-2</v>
      </c>
      <c r="F277" s="58">
        <f t="shared" si="85"/>
        <v>82</v>
      </c>
      <c r="G277" s="47">
        <f>Q15</f>
        <v>53</v>
      </c>
      <c r="H277" s="5">
        <f>G277*E277</f>
        <v>1.272</v>
      </c>
      <c r="I277" s="7">
        <f>J277*G277</f>
        <v>104.304</v>
      </c>
      <c r="J277" s="8">
        <f t="shared" si="86"/>
        <v>1.968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4"/>
        <v>2</v>
      </c>
      <c r="C278" s="184"/>
      <c r="D278" s="36" t="s">
        <v>13</v>
      </c>
      <c r="E278" s="40">
        <v>2.0000000000000001E-4</v>
      </c>
      <c r="F278" s="58">
        <f t="shared" si="85"/>
        <v>82</v>
      </c>
      <c r="G278" s="47">
        <f>Q16</f>
        <v>315</v>
      </c>
      <c r="H278" s="5">
        <f>G278*E278</f>
        <v>6.3E-2</v>
      </c>
      <c r="I278" s="7">
        <f>J278*G278</f>
        <v>5.1660000000000004</v>
      </c>
      <c r="J278" s="8">
        <f t="shared" si="86"/>
        <v>1.6400000000000001E-2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4"/>
        <v>2</v>
      </c>
      <c r="C279" s="185"/>
      <c r="D279" s="36" t="s">
        <v>79</v>
      </c>
      <c r="E279" s="6">
        <v>0.17199999999999999</v>
      </c>
      <c r="F279" s="58">
        <f t="shared" si="85"/>
        <v>82</v>
      </c>
      <c r="G279" s="47"/>
      <c r="H279" s="5"/>
      <c r="I279" s="7"/>
      <c r="J279" s="8">
        <f t="shared" si="86"/>
        <v>14.103999999999999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4"/>
        <v>2</v>
      </c>
      <c r="C280" s="3" t="s">
        <v>38</v>
      </c>
      <c r="D280" s="41" t="s">
        <v>38</v>
      </c>
      <c r="E280" s="6">
        <v>0.04</v>
      </c>
      <c r="F280" s="58">
        <f t="shared" si="85"/>
        <v>82</v>
      </c>
      <c r="G280" s="47">
        <f>Q20</f>
        <v>40</v>
      </c>
      <c r="H280" s="5">
        <f>G280*E280</f>
        <v>1.6</v>
      </c>
      <c r="I280" s="7">
        <f>J280*G280</f>
        <v>131.20000000000002</v>
      </c>
      <c r="J280" s="8">
        <f t="shared" si="86"/>
        <v>3.2800000000000002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97"/>
      <c r="G281" s="97"/>
      <c r="H281" s="2">
        <f>SUM(H263:H280)</f>
        <v>61.000000000000014</v>
      </c>
      <c r="I281" s="2">
        <f>SUM(I263:I280)</f>
        <v>5002.0000000000018</v>
      </c>
      <c r="J281" s="45">
        <f>SUM(J263:J280)</f>
        <v>76.331954999999994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B282*30</f>
        <v>60</v>
      </c>
      <c r="G282" s="49">
        <f>Q8</f>
        <v>40</v>
      </c>
      <c r="H282" s="5">
        <f t="shared" ref="H282:H291" si="87">G282*E282</f>
        <v>2.4</v>
      </c>
      <c r="I282" s="7">
        <f t="shared" ref="I282:I291" si="88">J282*G282</f>
        <v>144</v>
      </c>
      <c r="J282" s="8">
        <f>F282*E282</f>
        <v>3.5999999999999996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60</v>
      </c>
      <c r="G283" s="49">
        <f>Q11</f>
        <v>40</v>
      </c>
      <c r="H283" s="5">
        <f t="shared" si="87"/>
        <v>0.32</v>
      </c>
      <c r="I283" s="7">
        <f t="shared" si="88"/>
        <v>19.2</v>
      </c>
      <c r="J283" s="8">
        <f t="shared" ref="J283:J304" si="89">F283*E283</f>
        <v>0.48</v>
      </c>
    </row>
    <row r="284" spans="1:18" x14ac:dyDescent="0.25">
      <c r="A284" s="181"/>
      <c r="B284" s="60">
        <f t="shared" ref="B284:B304" si="90">B283</f>
        <v>2</v>
      </c>
      <c r="C284" s="182"/>
      <c r="D284" s="37" t="s">
        <v>13</v>
      </c>
      <c r="E284" s="40">
        <v>2.0000000000000001E-4</v>
      </c>
      <c r="F284" s="58">
        <f t="shared" ref="F284:F304" si="91">F283</f>
        <v>60</v>
      </c>
      <c r="G284" s="49">
        <f>Q16</f>
        <v>315</v>
      </c>
      <c r="H284" s="5">
        <f t="shared" si="87"/>
        <v>6.3E-2</v>
      </c>
      <c r="I284" s="7">
        <f t="shared" si="88"/>
        <v>3.7800000000000002</v>
      </c>
      <c r="J284" s="8">
        <f t="shared" si="89"/>
        <v>1.2E-2</v>
      </c>
    </row>
    <row r="285" spans="1:18" x14ac:dyDescent="0.25">
      <c r="A285" s="181"/>
      <c r="B285" s="60">
        <f t="shared" si="90"/>
        <v>2</v>
      </c>
      <c r="C285" s="182"/>
      <c r="D285" s="36" t="s">
        <v>12</v>
      </c>
      <c r="E285" s="6">
        <v>3.0000000000000001E-3</v>
      </c>
      <c r="F285" s="58">
        <f t="shared" si="91"/>
        <v>60</v>
      </c>
      <c r="G285" s="49">
        <f>Q15</f>
        <v>53</v>
      </c>
      <c r="H285" s="5">
        <f t="shared" si="87"/>
        <v>0.159</v>
      </c>
      <c r="I285" s="7">
        <f t="shared" si="88"/>
        <v>9.5399999999999991</v>
      </c>
      <c r="J285" s="8">
        <f t="shared" si="89"/>
        <v>0.18</v>
      </c>
    </row>
    <row r="286" spans="1:18" x14ac:dyDescent="0.25">
      <c r="A286" s="181"/>
      <c r="B286" s="60">
        <f t="shared" si="90"/>
        <v>2</v>
      </c>
      <c r="C286" s="182"/>
      <c r="D286" s="37" t="s">
        <v>7</v>
      </c>
      <c r="E286" s="6">
        <v>3.0000000000000001E-3</v>
      </c>
      <c r="F286" s="58">
        <f t="shared" si="91"/>
        <v>60</v>
      </c>
      <c r="G286" s="47">
        <f>Q22</f>
        <v>115</v>
      </c>
      <c r="H286" s="5">
        <f t="shared" si="87"/>
        <v>0.34500000000000003</v>
      </c>
      <c r="I286" s="7">
        <f t="shared" si="88"/>
        <v>20.7</v>
      </c>
      <c r="J286" s="8">
        <f t="shared" si="89"/>
        <v>0.18</v>
      </c>
    </row>
    <row r="287" spans="1:18" x14ac:dyDescent="0.25">
      <c r="A287" s="181"/>
      <c r="B287" s="60">
        <f t="shared" si="90"/>
        <v>2</v>
      </c>
      <c r="C287" s="183" t="s">
        <v>23</v>
      </c>
      <c r="D287" s="36" t="s">
        <v>8</v>
      </c>
      <c r="E287" s="6">
        <v>0.1</v>
      </c>
      <c r="F287" s="58">
        <f t="shared" si="91"/>
        <v>60</v>
      </c>
      <c r="G287" s="47">
        <f>Q10</f>
        <v>50</v>
      </c>
      <c r="H287" s="5">
        <f t="shared" si="87"/>
        <v>5</v>
      </c>
      <c r="I287" s="7">
        <f t="shared" si="88"/>
        <v>300</v>
      </c>
      <c r="J287" s="8">
        <f t="shared" si="89"/>
        <v>6</v>
      </c>
    </row>
    <row r="288" spans="1:18" x14ac:dyDescent="0.25">
      <c r="A288" s="181"/>
      <c r="B288" s="60">
        <f t="shared" si="90"/>
        <v>2</v>
      </c>
      <c r="C288" s="184"/>
      <c r="D288" s="36" t="s">
        <v>18</v>
      </c>
      <c r="E288" s="6">
        <v>0.02</v>
      </c>
      <c r="F288" s="58">
        <f t="shared" si="91"/>
        <v>60</v>
      </c>
      <c r="G288" s="47">
        <f>Q23</f>
        <v>48</v>
      </c>
      <c r="H288" s="5">
        <f t="shared" si="87"/>
        <v>0.96</v>
      </c>
      <c r="I288" s="7">
        <f t="shared" si="88"/>
        <v>57.599999999999994</v>
      </c>
      <c r="J288" s="8">
        <f t="shared" si="89"/>
        <v>1.2</v>
      </c>
    </row>
    <row r="289" spans="1:45" ht="15.75" customHeight="1" x14ac:dyDescent="0.25">
      <c r="A289" s="181"/>
      <c r="B289" s="60">
        <f t="shared" si="90"/>
        <v>2</v>
      </c>
      <c r="C289" s="184"/>
      <c r="D289" s="36" t="s">
        <v>9</v>
      </c>
      <c r="E289" s="6">
        <v>1.3000000000000001E-2</v>
      </c>
      <c r="F289" s="58">
        <f t="shared" si="91"/>
        <v>60</v>
      </c>
      <c r="G289" s="47">
        <f>Q11</f>
        <v>40</v>
      </c>
      <c r="H289" s="5">
        <f t="shared" si="87"/>
        <v>0.52</v>
      </c>
      <c r="I289" s="7">
        <f t="shared" si="88"/>
        <v>31.200000000000003</v>
      </c>
      <c r="J289" s="8">
        <f t="shared" si="89"/>
        <v>0.78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90"/>
        <v>2</v>
      </c>
      <c r="C290" s="184"/>
      <c r="D290" s="37" t="s">
        <v>11</v>
      </c>
      <c r="E290" s="6">
        <v>1.2E-2</v>
      </c>
      <c r="F290" s="58">
        <f t="shared" si="91"/>
        <v>60</v>
      </c>
      <c r="G290" s="47">
        <f>Q12</f>
        <v>27</v>
      </c>
      <c r="H290" s="5">
        <f t="shared" si="87"/>
        <v>0.32400000000000001</v>
      </c>
      <c r="I290" s="7">
        <f t="shared" si="88"/>
        <v>19.439999999999998</v>
      </c>
      <c r="J290" s="8">
        <f t="shared" si="89"/>
        <v>0.72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90"/>
        <v>2</v>
      </c>
      <c r="C291" s="184"/>
      <c r="D291" s="37" t="s">
        <v>7</v>
      </c>
      <c r="E291" s="6">
        <v>5.0000000000000001E-3</v>
      </c>
      <c r="F291" s="58">
        <f t="shared" si="91"/>
        <v>60</v>
      </c>
      <c r="G291" s="47">
        <f>Q22</f>
        <v>115</v>
      </c>
      <c r="H291" s="5">
        <f t="shared" si="87"/>
        <v>0.57500000000000007</v>
      </c>
      <c r="I291" s="7">
        <f t="shared" si="88"/>
        <v>34.5</v>
      </c>
      <c r="J291" s="8">
        <f t="shared" si="89"/>
        <v>0.3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90"/>
        <v>2</v>
      </c>
      <c r="C292" s="185"/>
      <c r="D292" s="37" t="s">
        <v>79</v>
      </c>
      <c r="E292" s="6">
        <v>0.17499999999999999</v>
      </c>
      <c r="F292" s="58">
        <f t="shared" si="91"/>
        <v>60</v>
      </c>
      <c r="G292" s="48"/>
      <c r="H292" s="102"/>
      <c r="I292" s="7"/>
      <c r="J292" s="6">
        <f t="shared" si="89"/>
        <v>10.5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90"/>
        <v>2</v>
      </c>
      <c r="C293" s="186" t="s">
        <v>34</v>
      </c>
      <c r="D293" s="36" t="s">
        <v>61</v>
      </c>
      <c r="E293" s="6">
        <f>H293/G293</f>
        <v>8.3251282051282072E-2</v>
      </c>
      <c r="F293" s="58">
        <f t="shared" si="91"/>
        <v>60</v>
      </c>
      <c r="G293" s="47">
        <f>Q32</f>
        <v>195</v>
      </c>
      <c r="H293" s="5">
        <f>61-H282-H283-H284-H285-H286-H287-H288-H289-H290-H291-H294-H295-H296-H297-H298-H299-H300-H302-H303-H304</f>
        <v>16.234000000000005</v>
      </c>
      <c r="I293" s="7">
        <f t="shared" ref="I293:I300" si="92">J293*G293</f>
        <v>974.04000000000019</v>
      </c>
      <c r="J293" s="8">
        <f t="shared" si="89"/>
        <v>4.9950769230769243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90"/>
        <v>2</v>
      </c>
      <c r="C294" s="187"/>
      <c r="D294" s="36" t="s">
        <v>9</v>
      </c>
      <c r="E294" s="6">
        <v>0.02</v>
      </c>
      <c r="F294" s="58">
        <f t="shared" si="91"/>
        <v>60</v>
      </c>
      <c r="G294" s="49">
        <f>Q11</f>
        <v>40</v>
      </c>
      <c r="H294" s="5">
        <f t="shared" ref="H294:H300" si="93">G294*E294</f>
        <v>0.8</v>
      </c>
      <c r="I294" s="7">
        <f t="shared" si="92"/>
        <v>48</v>
      </c>
      <c r="J294" s="8">
        <f t="shared" si="89"/>
        <v>1.2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90"/>
        <v>2</v>
      </c>
      <c r="C295" s="187"/>
      <c r="D295" s="37" t="s">
        <v>11</v>
      </c>
      <c r="E295" s="6">
        <v>1.2999999999999999E-2</v>
      </c>
      <c r="F295" s="58">
        <f t="shared" si="91"/>
        <v>60</v>
      </c>
      <c r="G295" s="47">
        <f>Q12</f>
        <v>27</v>
      </c>
      <c r="H295" s="5">
        <f t="shared" si="93"/>
        <v>0.35099999999999998</v>
      </c>
      <c r="I295" s="7">
        <f t="shared" si="92"/>
        <v>21.06</v>
      </c>
      <c r="J295" s="8">
        <f t="shared" si="89"/>
        <v>0.77999999999999992</v>
      </c>
    </row>
    <row r="296" spans="1:45" ht="15.75" customHeight="1" x14ac:dyDescent="0.25">
      <c r="A296" s="181"/>
      <c r="B296" s="60">
        <f t="shared" si="90"/>
        <v>2</v>
      </c>
      <c r="C296" s="187"/>
      <c r="D296" s="37" t="s">
        <v>27</v>
      </c>
      <c r="E296" s="6">
        <v>0.01</v>
      </c>
      <c r="F296" s="58">
        <f t="shared" si="91"/>
        <v>60</v>
      </c>
      <c r="G296" s="47">
        <f>Q14</f>
        <v>750</v>
      </c>
      <c r="H296" s="5">
        <f t="shared" si="93"/>
        <v>7.5</v>
      </c>
      <c r="I296" s="7">
        <f t="shared" si="92"/>
        <v>450</v>
      </c>
      <c r="J296" s="8">
        <f t="shared" si="89"/>
        <v>0.6</v>
      </c>
    </row>
    <row r="297" spans="1:45" ht="15.75" customHeight="1" x14ac:dyDescent="0.25">
      <c r="A297" s="181"/>
      <c r="B297" s="60">
        <f t="shared" si="90"/>
        <v>2</v>
      </c>
      <c r="C297" s="188"/>
      <c r="D297" s="37" t="s">
        <v>87</v>
      </c>
      <c r="E297" s="6">
        <v>5.8000000000000003E-2</v>
      </c>
      <c r="F297" s="58">
        <f t="shared" si="91"/>
        <v>60</v>
      </c>
      <c r="G297" s="47">
        <f>Q18</f>
        <v>58</v>
      </c>
      <c r="H297" s="5">
        <f t="shared" si="93"/>
        <v>3.3640000000000003</v>
      </c>
      <c r="I297" s="7">
        <f t="shared" si="92"/>
        <v>201.84</v>
      </c>
      <c r="J297" s="8">
        <f>F297*E297</f>
        <v>3.48</v>
      </c>
    </row>
    <row r="298" spans="1:45" ht="15.75" customHeight="1" x14ac:dyDescent="0.25">
      <c r="A298" s="181"/>
      <c r="B298" s="60">
        <f t="shared" si="90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91"/>
        <v>60</v>
      </c>
      <c r="G298" s="53">
        <f>Q35</f>
        <v>150</v>
      </c>
      <c r="H298" s="43">
        <f t="shared" si="93"/>
        <v>6.8999999999999995</v>
      </c>
      <c r="I298" s="43">
        <f t="shared" si="92"/>
        <v>413.99999999999994</v>
      </c>
      <c r="J298" s="6">
        <f>F298*E298</f>
        <v>2.76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90"/>
        <v>2</v>
      </c>
      <c r="C299" s="184"/>
      <c r="D299" s="36" t="s">
        <v>12</v>
      </c>
      <c r="E299" s="6">
        <v>2.4E-2</v>
      </c>
      <c r="F299" s="58">
        <f t="shared" si="91"/>
        <v>60</v>
      </c>
      <c r="G299" s="47">
        <f>Q15</f>
        <v>53</v>
      </c>
      <c r="H299" s="5">
        <f t="shared" si="93"/>
        <v>1.272</v>
      </c>
      <c r="I299" s="7">
        <f t="shared" si="92"/>
        <v>76.319999999999993</v>
      </c>
      <c r="J299" s="8">
        <f t="shared" si="89"/>
        <v>1.44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90"/>
        <v>2</v>
      </c>
      <c r="C300" s="184"/>
      <c r="D300" s="36" t="s">
        <v>13</v>
      </c>
      <c r="E300" s="40">
        <v>2.0000000000000001E-4</v>
      </c>
      <c r="F300" s="58">
        <f t="shared" si="91"/>
        <v>60</v>
      </c>
      <c r="G300" s="47">
        <f>Q16</f>
        <v>315</v>
      </c>
      <c r="H300" s="5">
        <f t="shared" si="93"/>
        <v>6.3E-2</v>
      </c>
      <c r="I300" s="7">
        <f t="shared" si="92"/>
        <v>3.7800000000000002</v>
      </c>
      <c r="J300" s="8">
        <f t="shared" si="89"/>
        <v>1.2E-2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90"/>
        <v>2</v>
      </c>
      <c r="C301" s="185"/>
      <c r="D301" s="36" t="s">
        <v>79</v>
      </c>
      <c r="E301" s="6">
        <v>0.17199999999999999</v>
      </c>
      <c r="F301" s="58">
        <f t="shared" si="91"/>
        <v>60</v>
      </c>
      <c r="G301" s="47"/>
      <c r="H301" s="5"/>
      <c r="I301" s="7"/>
      <c r="J301" s="8">
        <f t="shared" si="89"/>
        <v>10.319999999999999</v>
      </c>
    </row>
    <row r="302" spans="1:45" ht="15.75" customHeight="1" x14ac:dyDescent="0.25">
      <c r="A302" s="181"/>
      <c r="B302" s="60">
        <f t="shared" si="90"/>
        <v>2</v>
      </c>
      <c r="C302" s="3" t="s">
        <v>38</v>
      </c>
      <c r="D302" s="41" t="s">
        <v>38</v>
      </c>
      <c r="E302" s="6">
        <v>0.04</v>
      </c>
      <c r="F302" s="58">
        <f t="shared" si="91"/>
        <v>60</v>
      </c>
      <c r="G302" s="47">
        <f>Q20</f>
        <v>40</v>
      </c>
      <c r="H302" s="5">
        <f>G302*E302</f>
        <v>1.6</v>
      </c>
      <c r="I302" s="7">
        <f>J302*G302</f>
        <v>96</v>
      </c>
      <c r="J302" s="8">
        <f t="shared" si="89"/>
        <v>2.4</v>
      </c>
    </row>
    <row r="303" spans="1:45" ht="15.75" customHeight="1" x14ac:dyDescent="0.25">
      <c r="A303" s="181"/>
      <c r="B303" s="60">
        <f t="shared" si="90"/>
        <v>2</v>
      </c>
      <c r="C303" s="99" t="s">
        <v>22</v>
      </c>
      <c r="D303" s="39" t="s">
        <v>22</v>
      </c>
      <c r="E303" s="6">
        <v>0.05</v>
      </c>
      <c r="F303" s="58">
        <f t="shared" si="91"/>
        <v>60</v>
      </c>
      <c r="G303" s="48">
        <f>Q34</f>
        <v>95</v>
      </c>
      <c r="H303" s="5">
        <f>G303*E303</f>
        <v>4.75</v>
      </c>
      <c r="I303" s="7">
        <f>J303*G303</f>
        <v>285</v>
      </c>
      <c r="J303" s="8">
        <f t="shared" si="89"/>
        <v>3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90"/>
        <v>2</v>
      </c>
      <c r="C304" s="103" t="s">
        <v>14</v>
      </c>
      <c r="D304" s="36" t="s">
        <v>14</v>
      </c>
      <c r="E304" s="8">
        <v>0.1</v>
      </c>
      <c r="F304" s="58">
        <f t="shared" si="91"/>
        <v>60</v>
      </c>
      <c r="G304" s="48">
        <f>Q21</f>
        <v>75</v>
      </c>
      <c r="H304" s="5">
        <f>G304*E304</f>
        <v>7.5</v>
      </c>
      <c r="I304" s="7">
        <f>J304*G304</f>
        <v>450</v>
      </c>
      <c r="J304" s="8">
        <f t="shared" si="89"/>
        <v>6</v>
      </c>
    </row>
    <row r="305" spans="1:17" x14ac:dyDescent="0.25">
      <c r="A305" s="174" t="s">
        <v>41</v>
      </c>
      <c r="B305" s="174"/>
      <c r="C305" s="174"/>
      <c r="D305" s="174"/>
      <c r="E305" s="97"/>
      <c r="F305" s="97"/>
      <c r="G305" s="97"/>
      <c r="H305" s="2">
        <f>SUM(H282:H304)</f>
        <v>61</v>
      </c>
      <c r="I305" s="2">
        <f>SUM(I282:I304)</f>
        <v>3660.0000000000009</v>
      </c>
      <c r="J305" s="45">
        <f>SUM(J282:J304)</f>
        <v>60.939076923076918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62342</v>
      </c>
      <c r="J306" s="54">
        <f>J29+J51+J73+J91+J128+J152+J178+J202+J233+J259+J281+J305</f>
        <v>952.76511814102571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1" spans="1:17" ht="2.25" customHeight="1" x14ac:dyDescent="0.25"/>
    <row r="312" spans="1:17" hidden="1" x14ac:dyDescent="0.25"/>
    <row r="313" spans="1:17" hidden="1" x14ac:dyDescent="0.25">
      <c r="I313" s="20"/>
    </row>
    <row r="314" spans="1:17" hidden="1" x14ac:dyDescent="0.25"/>
    <row r="317" spans="1:17" x14ac:dyDescent="0.25">
      <c r="I317" s="20"/>
    </row>
    <row r="322" spans="6:6" s="13" customFormat="1" ht="12.75" x14ac:dyDescent="0.25">
      <c r="F322" s="13" t="s">
        <v>131</v>
      </c>
    </row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90" orientation="portrait" r:id="rId1"/>
  <rowBreaks count="6" manualBreakCount="6">
    <brk id="52" max="16383" man="1"/>
    <brk id="104" max="16383" man="1"/>
    <brk id="156" max="16383" man="1"/>
    <brk id="208" max="16383" man="1"/>
    <brk id="260" max="17" man="1"/>
    <brk id="315" max="16383" man="1"/>
  </rowBreaks>
  <colBreaks count="2" manualBreakCount="2">
    <brk id="10" max="1048575" man="1"/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2"/>
  <sheetViews>
    <sheetView view="pageBreakPreview" zoomScaleSheetLayoutView="100" workbookViewId="0">
      <selection activeCell="Q7" sqref="Q7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3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9" style="22" customWidth="1"/>
    <col min="18" max="18" width="14.28515625" style="13" customWidth="1"/>
    <col min="19" max="19" width="10.28515625" style="13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132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133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116</v>
      </c>
      <c r="N5" s="231" t="s">
        <v>115</v>
      </c>
      <c r="O5" s="233"/>
      <c r="P5" s="231" t="s">
        <v>117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3</v>
      </c>
      <c r="C7" s="105" t="s">
        <v>59</v>
      </c>
      <c r="D7" s="36" t="s">
        <v>3</v>
      </c>
      <c r="E7" s="44">
        <v>0.06</v>
      </c>
      <c r="F7" s="47">
        <f>B7*41</f>
        <v>123</v>
      </c>
      <c r="G7" s="47">
        <f t="shared" ref="G7:G16" si="0">Q7</f>
        <v>170</v>
      </c>
      <c r="H7" s="5">
        <f t="shared" ref="H7:H16" si="1">G7*E7</f>
        <v>10.199999999999999</v>
      </c>
      <c r="I7" s="7">
        <f t="shared" ref="I7:I16" si="2">J7*G7</f>
        <v>1254.5999999999999</v>
      </c>
      <c r="J7" s="8">
        <f>F7*E7</f>
        <v>7.38</v>
      </c>
      <c r="L7" s="36" t="s">
        <v>3</v>
      </c>
      <c r="M7" s="8">
        <f>J7+J107</f>
        <v>14.350000000000001</v>
      </c>
      <c r="N7" s="67"/>
      <c r="O7" s="49">
        <v>150</v>
      </c>
      <c r="P7" s="8">
        <f>M7-N7++((Q7-O7)*N7)/Q7</f>
        <v>14.350000000000001</v>
      </c>
      <c r="Q7" s="49">
        <v>170</v>
      </c>
      <c r="R7" s="4">
        <f>P7*Q7</f>
        <v>2439.5000000000005</v>
      </c>
    </row>
    <row r="8" spans="1:18" x14ac:dyDescent="0.25">
      <c r="A8" s="203"/>
      <c r="B8" s="57">
        <f>B7</f>
        <v>3</v>
      </c>
      <c r="C8" s="196" t="s">
        <v>40</v>
      </c>
      <c r="D8" s="36" t="s">
        <v>4</v>
      </c>
      <c r="E8" s="44">
        <v>2.5000000000000001E-2</v>
      </c>
      <c r="F8" s="58">
        <f>F7</f>
        <v>123</v>
      </c>
      <c r="G8" s="47">
        <f t="shared" si="0"/>
        <v>40</v>
      </c>
      <c r="H8" s="5">
        <f t="shared" si="1"/>
        <v>1</v>
      </c>
      <c r="I8" s="7">
        <f t="shared" si="2"/>
        <v>123</v>
      </c>
      <c r="J8" s="8">
        <f t="shared" ref="J8:J28" si="3">F8*E8</f>
        <v>3.0750000000000002</v>
      </c>
      <c r="L8" s="36" t="s">
        <v>4</v>
      </c>
      <c r="M8" s="8">
        <f>J8+J179+J238+J282</f>
        <v>13.645</v>
      </c>
      <c r="N8" s="67"/>
      <c r="O8" s="49">
        <v>30</v>
      </c>
      <c r="P8" s="8">
        <f t="shared" ref="P8:P40" si="4">M8-N8++((Q8-O8)*N8)/Q8</f>
        <v>13.645</v>
      </c>
      <c r="Q8" s="49">
        <v>40</v>
      </c>
      <c r="R8" s="4">
        <f t="shared" ref="R8:R40" si="5">P8*Q8</f>
        <v>545.79999999999995</v>
      </c>
    </row>
    <row r="9" spans="1:18" x14ac:dyDescent="0.25">
      <c r="A9" s="203"/>
      <c r="B9" s="57">
        <f t="shared" ref="B9:B28" si="6">B8</f>
        <v>3</v>
      </c>
      <c r="C9" s="197"/>
      <c r="D9" s="36" t="s">
        <v>6</v>
      </c>
      <c r="E9" s="44">
        <v>0.05</v>
      </c>
      <c r="F9" s="58">
        <f t="shared" ref="F9:F28" si="7">F8</f>
        <v>123</v>
      </c>
      <c r="G9" s="48">
        <f t="shared" si="0"/>
        <v>38</v>
      </c>
      <c r="H9" s="5">
        <f t="shared" si="1"/>
        <v>1.9000000000000001</v>
      </c>
      <c r="I9" s="7">
        <f t="shared" si="2"/>
        <v>233.70000000000002</v>
      </c>
      <c r="J9" s="8">
        <f t="shared" si="3"/>
        <v>6.15</v>
      </c>
      <c r="L9" s="36" t="s">
        <v>6</v>
      </c>
      <c r="M9" s="8">
        <f>J9+J30+J55+J129+J159+J211+J234+J239+J263</f>
        <v>35.027000000000001</v>
      </c>
      <c r="N9" s="67"/>
      <c r="O9" s="49">
        <v>38</v>
      </c>
      <c r="P9" s="8">
        <f t="shared" si="4"/>
        <v>35.027000000000001</v>
      </c>
      <c r="Q9" s="49">
        <v>38</v>
      </c>
      <c r="R9" s="4">
        <f t="shared" si="5"/>
        <v>1331.0260000000001</v>
      </c>
    </row>
    <row r="10" spans="1:18" x14ac:dyDescent="0.25">
      <c r="A10" s="203"/>
      <c r="B10" s="57">
        <f t="shared" si="6"/>
        <v>3</v>
      </c>
      <c r="C10" s="197"/>
      <c r="D10" s="36" t="s">
        <v>8</v>
      </c>
      <c r="E10" s="44">
        <v>2.7E-2</v>
      </c>
      <c r="F10" s="58">
        <f t="shared" si="7"/>
        <v>123</v>
      </c>
      <c r="G10" s="49">
        <f t="shared" si="0"/>
        <v>50</v>
      </c>
      <c r="H10" s="5">
        <f t="shared" si="1"/>
        <v>1.35</v>
      </c>
      <c r="I10" s="7">
        <f t="shared" si="2"/>
        <v>166.05</v>
      </c>
      <c r="J10" s="8">
        <f t="shared" si="3"/>
        <v>3.3210000000000002</v>
      </c>
      <c r="L10" s="36" t="s">
        <v>8</v>
      </c>
      <c r="M10" s="8">
        <f>J10+J32+J57+J66+J78+J111+J133+J144+J161+J165+J184+J216+J240+J253+J265+J274+J287</f>
        <v>138.01300000000003</v>
      </c>
      <c r="N10" s="67"/>
      <c r="O10" s="49">
        <v>50</v>
      </c>
      <c r="P10" s="8">
        <f t="shared" si="4"/>
        <v>138.01300000000003</v>
      </c>
      <c r="Q10" s="49">
        <v>50</v>
      </c>
      <c r="R10" s="4">
        <f t="shared" si="5"/>
        <v>6900.6500000000015</v>
      </c>
    </row>
    <row r="11" spans="1:18" x14ac:dyDescent="0.25">
      <c r="A11" s="203"/>
      <c r="B11" s="57">
        <f t="shared" si="6"/>
        <v>3</v>
      </c>
      <c r="C11" s="197"/>
      <c r="D11" s="36" t="s">
        <v>9</v>
      </c>
      <c r="E11" s="44">
        <v>1.2999999999999999E-2</v>
      </c>
      <c r="F11" s="58">
        <f t="shared" si="7"/>
        <v>123</v>
      </c>
      <c r="G11" s="50">
        <f t="shared" si="0"/>
        <v>40</v>
      </c>
      <c r="H11" s="5">
        <f t="shared" si="1"/>
        <v>0.52</v>
      </c>
      <c r="I11" s="7">
        <f t="shared" si="2"/>
        <v>63.96</v>
      </c>
      <c r="J11" s="8">
        <f t="shared" si="3"/>
        <v>1.599</v>
      </c>
      <c r="L11" s="36" t="s">
        <v>9</v>
      </c>
      <c r="M11" s="8">
        <f>J11+J20+J34+J59+J74+J80+J113+J119+J132+J135+J163+J167+J180+J186+J191+J214+J218+J224+J241+J267+J283+J289+J294</f>
        <v>31.735999999999994</v>
      </c>
      <c r="N11" s="67"/>
      <c r="O11" s="49">
        <v>40</v>
      </c>
      <c r="P11" s="8">
        <f t="shared" si="4"/>
        <v>31.735999999999994</v>
      </c>
      <c r="Q11" s="49">
        <v>40</v>
      </c>
      <c r="R11" s="4">
        <f t="shared" si="5"/>
        <v>1269.4399999999998</v>
      </c>
    </row>
    <row r="12" spans="1:18" x14ac:dyDescent="0.25">
      <c r="A12" s="203"/>
      <c r="B12" s="57">
        <f t="shared" si="6"/>
        <v>3</v>
      </c>
      <c r="C12" s="197"/>
      <c r="D12" s="36" t="s">
        <v>11</v>
      </c>
      <c r="E12" s="44">
        <v>1.2E-2</v>
      </c>
      <c r="F12" s="58">
        <f t="shared" si="7"/>
        <v>123</v>
      </c>
      <c r="G12" s="47">
        <f t="shared" si="0"/>
        <v>27</v>
      </c>
      <c r="H12" s="5">
        <f t="shared" si="1"/>
        <v>0.32400000000000001</v>
      </c>
      <c r="I12" s="7">
        <f t="shared" si="2"/>
        <v>39.851999999999997</v>
      </c>
      <c r="J12" s="8">
        <f t="shared" si="3"/>
        <v>1.476</v>
      </c>
      <c r="L12" s="36" t="s">
        <v>11</v>
      </c>
      <c r="M12" s="8">
        <f>J12+J21+J35+J60+J81+J85+J108+J114+J120+J136+J142+J164+J168++J187+J192+J219+J225+J242+J268+J290+J295</f>
        <v>23.562999999999995</v>
      </c>
      <c r="N12" s="67"/>
      <c r="O12" s="49">
        <v>27</v>
      </c>
      <c r="P12" s="8">
        <f t="shared" si="4"/>
        <v>23.562999999999995</v>
      </c>
      <c r="Q12" s="49">
        <v>27</v>
      </c>
      <c r="R12" s="4">
        <f t="shared" si="5"/>
        <v>636.20099999999991</v>
      </c>
    </row>
    <row r="13" spans="1:18" x14ac:dyDescent="0.25">
      <c r="A13" s="203"/>
      <c r="B13" s="57">
        <f t="shared" si="6"/>
        <v>3</v>
      </c>
      <c r="C13" s="197"/>
      <c r="D13" s="36" t="s">
        <v>32</v>
      </c>
      <c r="E13" s="19">
        <v>7.4999999999999997E-3</v>
      </c>
      <c r="F13" s="58">
        <f t="shared" si="7"/>
        <v>123</v>
      </c>
      <c r="G13" s="47">
        <f t="shared" si="0"/>
        <v>170</v>
      </c>
      <c r="H13" s="5">
        <f t="shared" si="1"/>
        <v>1.2749999999999999</v>
      </c>
      <c r="I13" s="7">
        <f t="shared" si="2"/>
        <v>156.82499999999999</v>
      </c>
      <c r="J13" s="8">
        <f t="shared" si="3"/>
        <v>0.92249999999999999</v>
      </c>
      <c r="L13" s="36" t="s">
        <v>45</v>
      </c>
      <c r="M13" s="8">
        <f>J13+J63+J116+J141+J221+J243+J271</f>
        <v>5.2095000000000002</v>
      </c>
      <c r="N13" s="67"/>
      <c r="O13" s="49">
        <v>165</v>
      </c>
      <c r="P13" s="8">
        <f t="shared" si="4"/>
        <v>5.2095000000000002</v>
      </c>
      <c r="Q13" s="49">
        <v>170</v>
      </c>
      <c r="R13" s="4">
        <f t="shared" si="5"/>
        <v>885.61500000000001</v>
      </c>
    </row>
    <row r="14" spans="1:18" x14ac:dyDescent="0.25">
      <c r="A14" s="203"/>
      <c r="B14" s="57">
        <f t="shared" si="6"/>
        <v>3</v>
      </c>
      <c r="C14" s="197"/>
      <c r="D14" s="36" t="s">
        <v>27</v>
      </c>
      <c r="E14" s="44">
        <v>5.0000000000000001E-3</v>
      </c>
      <c r="F14" s="58">
        <f t="shared" si="7"/>
        <v>123</v>
      </c>
      <c r="G14" s="47">
        <f t="shared" si="0"/>
        <v>750</v>
      </c>
      <c r="H14" s="5">
        <f t="shared" si="1"/>
        <v>3.75</v>
      </c>
      <c r="I14" s="7">
        <f t="shared" si="2"/>
        <v>461.25</v>
      </c>
      <c r="J14" s="8">
        <f t="shared" si="3"/>
        <v>0.61499999999999999</v>
      </c>
      <c r="L14" s="36" t="s">
        <v>27</v>
      </c>
      <c r="M14" s="8">
        <f>J14+J19+J44+J67+J87+J122+J145+J172+J174+J193+J227+J244+J254+J275+J296</f>
        <v>8.4850000000000012</v>
      </c>
      <c r="N14" s="67"/>
      <c r="O14" s="49">
        <v>665</v>
      </c>
      <c r="P14" s="8">
        <f t="shared" si="4"/>
        <v>8.4850000000000012</v>
      </c>
      <c r="Q14" s="49">
        <v>750</v>
      </c>
      <c r="R14" s="4">
        <f t="shared" si="5"/>
        <v>6363.7500000000009</v>
      </c>
    </row>
    <row r="15" spans="1:18" s="66" customFormat="1" x14ac:dyDescent="0.25">
      <c r="A15" s="203"/>
      <c r="B15" s="65">
        <f t="shared" si="6"/>
        <v>3</v>
      </c>
      <c r="C15" s="197"/>
      <c r="D15" s="36" t="s">
        <v>12</v>
      </c>
      <c r="E15" s="19">
        <v>2.5000000000000001E-3</v>
      </c>
      <c r="F15" s="58">
        <f t="shared" si="7"/>
        <v>123</v>
      </c>
      <c r="G15" s="47">
        <f t="shared" si="0"/>
        <v>53</v>
      </c>
      <c r="H15" s="5">
        <f t="shared" si="1"/>
        <v>0.13250000000000001</v>
      </c>
      <c r="I15" s="7">
        <f t="shared" si="2"/>
        <v>16.297499999999999</v>
      </c>
      <c r="J15" s="8">
        <f t="shared" si="3"/>
        <v>0.3075</v>
      </c>
      <c r="K15"/>
      <c r="L15" s="36" t="s">
        <v>12</v>
      </c>
      <c r="M15" s="8">
        <f>J15+J24+J46+J69+J77+J124+J148+J182 +J196+J229+J245+J277+J285+J299</f>
        <v>18.092500000000001</v>
      </c>
      <c r="N15" s="67"/>
      <c r="O15" s="49">
        <v>50</v>
      </c>
      <c r="P15" s="8">
        <f>M15-N15++((Q15-O15)*N15)/Q15</f>
        <v>18.092500000000001</v>
      </c>
      <c r="Q15" s="49">
        <v>53</v>
      </c>
      <c r="R15" s="4">
        <f t="shared" si="5"/>
        <v>958.90250000000003</v>
      </c>
    </row>
    <row r="16" spans="1:18" x14ac:dyDescent="0.25">
      <c r="A16" s="203"/>
      <c r="B16" s="57">
        <f t="shared" si="6"/>
        <v>3</v>
      </c>
      <c r="C16" s="197"/>
      <c r="D16" s="36" t="s">
        <v>13</v>
      </c>
      <c r="E16" s="19">
        <v>4.0000000000000002E-4</v>
      </c>
      <c r="F16" s="58">
        <f t="shared" si="7"/>
        <v>123</v>
      </c>
      <c r="G16" s="47">
        <f t="shared" si="0"/>
        <v>315</v>
      </c>
      <c r="H16" s="5">
        <f t="shared" si="1"/>
        <v>0.126</v>
      </c>
      <c r="I16" s="4">
        <f t="shared" si="2"/>
        <v>15.497999999999999</v>
      </c>
      <c r="J16" s="8">
        <f t="shared" si="3"/>
        <v>4.9200000000000001E-2</v>
      </c>
      <c r="L16" s="36" t="s">
        <v>13</v>
      </c>
      <c r="M16" s="8">
        <f>J16+J25+J47+J70+J125+J149+J181+J197+J230+J246+J278+J284+J300</f>
        <v>0.2656</v>
      </c>
      <c r="N16" s="67"/>
      <c r="O16" s="49">
        <v>297</v>
      </c>
      <c r="P16" s="8">
        <f t="shared" si="4"/>
        <v>0.2656</v>
      </c>
      <c r="Q16" s="49">
        <v>315</v>
      </c>
      <c r="R16" s="4">
        <f t="shared" si="5"/>
        <v>83.664000000000001</v>
      </c>
    </row>
    <row r="17" spans="1:19" x14ac:dyDescent="0.25">
      <c r="A17" s="203"/>
      <c r="B17" s="57">
        <f t="shared" si="6"/>
        <v>3</v>
      </c>
      <c r="C17" s="198"/>
      <c r="D17" s="36" t="s">
        <v>79</v>
      </c>
      <c r="E17" s="44">
        <v>0.2</v>
      </c>
      <c r="F17" s="58">
        <f t="shared" si="7"/>
        <v>123</v>
      </c>
      <c r="G17" s="47"/>
      <c r="H17" s="5"/>
      <c r="I17" s="7"/>
      <c r="J17" s="8">
        <f>F17*E17</f>
        <v>24.6</v>
      </c>
      <c r="L17" s="36" t="s">
        <v>81</v>
      </c>
      <c r="M17" s="8">
        <f>J18+J38+J61+J110+J118+J139+J215+J223+J248+J269</f>
        <v>40.41637875</v>
      </c>
      <c r="N17" s="67"/>
      <c r="O17" s="49">
        <v>400</v>
      </c>
      <c r="P17" s="8">
        <f t="shared" si="4"/>
        <v>40.41637875</v>
      </c>
      <c r="Q17" s="49">
        <v>400</v>
      </c>
      <c r="R17" s="4">
        <f t="shared" si="5"/>
        <v>16166.5515</v>
      </c>
    </row>
    <row r="18" spans="1:19" x14ac:dyDescent="0.25">
      <c r="A18" s="203"/>
      <c r="B18" s="57">
        <f t="shared" si="6"/>
        <v>3</v>
      </c>
      <c r="C18" s="220" t="s">
        <v>80</v>
      </c>
      <c r="D18" s="36" t="s">
        <v>81</v>
      </c>
      <c r="E18" s="44">
        <f>H18/G18</f>
        <v>4.4486250000000005E-2</v>
      </c>
      <c r="F18" s="58">
        <f t="shared" si="7"/>
        <v>123</v>
      </c>
      <c r="G18" s="47">
        <f>Q17</f>
        <v>400</v>
      </c>
      <c r="H18" s="43">
        <f>(61-H7-H8-H9-H10-H11-H12-H13-H14-H15-H16-H17-H19-H20-H21-H22-H23-H24-H25-H26-H27-H28)</f>
        <v>17.794500000000003</v>
      </c>
      <c r="I18" s="4">
        <f t="shared" ref="I18:I25" si="8">J18*G18</f>
        <v>2188.7235000000005</v>
      </c>
      <c r="J18" s="8">
        <f t="shared" si="3"/>
        <v>5.471808750000001</v>
      </c>
      <c r="L18" s="36" t="s">
        <v>87</v>
      </c>
      <c r="M18" s="8">
        <f>J22+J86+J112+J194+J217+J297</f>
        <v>19.798000000000002</v>
      </c>
      <c r="N18" s="67"/>
      <c r="O18" s="49">
        <v>58</v>
      </c>
      <c r="P18" s="8">
        <f t="shared" si="4"/>
        <v>19.798000000000002</v>
      </c>
      <c r="Q18" s="49">
        <v>58</v>
      </c>
      <c r="R18" s="4">
        <f t="shared" si="5"/>
        <v>1148.2840000000001</v>
      </c>
    </row>
    <row r="19" spans="1:19" x14ac:dyDescent="0.25">
      <c r="A19" s="203"/>
      <c r="B19" s="57">
        <f t="shared" si="6"/>
        <v>3</v>
      </c>
      <c r="C19" s="220"/>
      <c r="D19" s="36" t="s">
        <v>27</v>
      </c>
      <c r="E19" s="44">
        <v>8.0000000000000002E-3</v>
      </c>
      <c r="F19" s="58">
        <f t="shared" si="7"/>
        <v>123</v>
      </c>
      <c r="G19" s="47">
        <f>Q14</f>
        <v>750</v>
      </c>
      <c r="H19" s="5">
        <f t="shared" ref="H19:H25" si="9">G19*E19</f>
        <v>6</v>
      </c>
      <c r="I19" s="7">
        <f t="shared" si="8"/>
        <v>738</v>
      </c>
      <c r="J19" s="8">
        <f t="shared" si="3"/>
        <v>0.98399999999999999</v>
      </c>
      <c r="L19" s="36" t="s">
        <v>74</v>
      </c>
      <c r="M19" s="8">
        <f>J23+J45+J147+J228</f>
        <v>7.76</v>
      </c>
      <c r="N19" s="67"/>
      <c r="O19" s="49">
        <v>140</v>
      </c>
      <c r="P19" s="8">
        <f t="shared" si="4"/>
        <v>7.76</v>
      </c>
      <c r="Q19" s="49">
        <v>140</v>
      </c>
      <c r="R19" s="4">
        <f t="shared" si="5"/>
        <v>1086.3999999999999</v>
      </c>
    </row>
    <row r="20" spans="1:19" x14ac:dyDescent="0.25">
      <c r="A20" s="203"/>
      <c r="B20" s="57">
        <f t="shared" si="6"/>
        <v>3</v>
      </c>
      <c r="C20" s="220"/>
      <c r="D20" s="36" t="s">
        <v>9</v>
      </c>
      <c r="E20" s="44">
        <v>1.6E-2</v>
      </c>
      <c r="F20" s="58">
        <f t="shared" si="7"/>
        <v>123</v>
      </c>
      <c r="G20" s="47">
        <f>Q11</f>
        <v>40</v>
      </c>
      <c r="H20" s="5">
        <f t="shared" si="9"/>
        <v>0.64</v>
      </c>
      <c r="I20" s="7">
        <f t="shared" si="8"/>
        <v>78.72</v>
      </c>
      <c r="J20" s="8">
        <f t="shared" si="3"/>
        <v>1.968</v>
      </c>
      <c r="L20" s="36" t="s">
        <v>38</v>
      </c>
      <c r="M20" s="8">
        <f>J27+J49+J72+J89+J127+J151+J176+J199+J232+J257+J280+J302+J39+J249</f>
        <v>47.645000000000003</v>
      </c>
      <c r="N20" s="67"/>
      <c r="O20" s="49">
        <v>40</v>
      </c>
      <c r="P20" s="8">
        <f t="shared" si="4"/>
        <v>47.645000000000003</v>
      </c>
      <c r="Q20" s="49">
        <v>40</v>
      </c>
      <c r="R20" s="4">
        <f t="shared" si="5"/>
        <v>1905.8000000000002</v>
      </c>
    </row>
    <row r="21" spans="1:19" x14ac:dyDescent="0.25">
      <c r="A21" s="203"/>
      <c r="B21" s="57">
        <f t="shared" si="6"/>
        <v>3</v>
      </c>
      <c r="C21" s="220"/>
      <c r="D21" s="36" t="s">
        <v>11</v>
      </c>
      <c r="E21" s="44">
        <v>1.0999999999999999E-2</v>
      </c>
      <c r="F21" s="58">
        <f t="shared" si="7"/>
        <v>123</v>
      </c>
      <c r="G21" s="47">
        <f>Q12</f>
        <v>27</v>
      </c>
      <c r="H21" s="5">
        <f t="shared" si="9"/>
        <v>0.29699999999999999</v>
      </c>
      <c r="I21" s="7">
        <f t="shared" si="8"/>
        <v>36.530999999999999</v>
      </c>
      <c r="J21" s="8">
        <f t="shared" si="3"/>
        <v>1.353</v>
      </c>
      <c r="L21" s="36" t="s">
        <v>14</v>
      </c>
      <c r="M21" s="8">
        <f>J28+J68+J75+J195+J276+J304</f>
        <v>31.993999999999996</v>
      </c>
      <c r="N21" s="67"/>
      <c r="O21" s="49">
        <v>75</v>
      </c>
      <c r="P21" s="8">
        <f t="shared" si="4"/>
        <v>31.993999999999996</v>
      </c>
      <c r="Q21" s="49">
        <v>75</v>
      </c>
      <c r="R21" s="4">
        <f t="shared" si="5"/>
        <v>2399.5499999999997</v>
      </c>
    </row>
    <row r="22" spans="1:19" s="66" customFormat="1" x14ac:dyDescent="0.25">
      <c r="A22" s="203"/>
      <c r="B22" s="65">
        <f t="shared" si="6"/>
        <v>3</v>
      </c>
      <c r="C22" s="220"/>
      <c r="D22" s="36" t="s">
        <v>87</v>
      </c>
      <c r="E22" s="44">
        <v>4.5999999999999999E-2</v>
      </c>
      <c r="F22" s="58">
        <f t="shared" si="7"/>
        <v>123</v>
      </c>
      <c r="G22" s="47">
        <f>Q18</f>
        <v>58</v>
      </c>
      <c r="H22" s="5">
        <f t="shared" si="9"/>
        <v>2.6680000000000001</v>
      </c>
      <c r="I22" s="7">
        <f t="shared" si="8"/>
        <v>328.16399999999999</v>
      </c>
      <c r="J22" s="8">
        <f t="shared" si="3"/>
        <v>5.6579999999999995</v>
      </c>
      <c r="K22"/>
      <c r="L22" s="37" t="s">
        <v>7</v>
      </c>
      <c r="M22" s="8">
        <f>J31+J36+J42+J56+J82+J109+J115+J131+J137+J140+J160+J169+J183+J188+J213+J220+J237+J252+J264+J286+J291</f>
        <v>7.1640000000000015</v>
      </c>
      <c r="N22" s="67"/>
      <c r="O22" s="49">
        <v>115</v>
      </c>
      <c r="P22" s="8">
        <f t="shared" si="4"/>
        <v>7.1640000000000015</v>
      </c>
      <c r="Q22" s="49">
        <v>115</v>
      </c>
      <c r="R22" s="4">
        <f t="shared" si="5"/>
        <v>823.86000000000013</v>
      </c>
    </row>
    <row r="23" spans="1:19" x14ac:dyDescent="0.25">
      <c r="A23" s="203"/>
      <c r="B23" s="57">
        <f t="shared" si="6"/>
        <v>3</v>
      </c>
      <c r="C23" s="196" t="s">
        <v>39</v>
      </c>
      <c r="D23" s="36" t="s">
        <v>74</v>
      </c>
      <c r="E23" s="44">
        <v>0.02</v>
      </c>
      <c r="F23" s="58">
        <f t="shared" si="7"/>
        <v>123</v>
      </c>
      <c r="G23" s="47">
        <f>Q19</f>
        <v>140</v>
      </c>
      <c r="H23" s="5">
        <f t="shared" si="9"/>
        <v>2.8000000000000003</v>
      </c>
      <c r="I23" s="7">
        <f t="shared" si="8"/>
        <v>344.4</v>
      </c>
      <c r="J23" s="8">
        <f t="shared" si="3"/>
        <v>2.46</v>
      </c>
      <c r="L23" s="37" t="s">
        <v>18</v>
      </c>
      <c r="M23" s="8">
        <f>J33+J185+J288</f>
        <v>5.3</v>
      </c>
      <c r="N23" s="67"/>
      <c r="O23" s="49">
        <v>48</v>
      </c>
      <c r="P23" s="8">
        <f t="shared" si="4"/>
        <v>5.3</v>
      </c>
      <c r="Q23" s="49">
        <v>48</v>
      </c>
      <c r="R23" s="4">
        <f t="shared" si="5"/>
        <v>254.39999999999998</v>
      </c>
    </row>
    <row r="24" spans="1:19" x14ac:dyDescent="0.25">
      <c r="A24" s="203"/>
      <c r="B24" s="57">
        <f t="shared" si="6"/>
        <v>3</v>
      </c>
      <c r="C24" s="197"/>
      <c r="D24" s="36" t="s">
        <v>12</v>
      </c>
      <c r="E24" s="44">
        <v>0.02</v>
      </c>
      <c r="F24" s="58">
        <f t="shared" si="7"/>
        <v>123</v>
      </c>
      <c r="G24" s="47">
        <f>Q15</f>
        <v>53</v>
      </c>
      <c r="H24" s="5">
        <f t="shared" si="9"/>
        <v>1.06</v>
      </c>
      <c r="I24" s="7">
        <f t="shared" si="8"/>
        <v>130.38</v>
      </c>
      <c r="J24" s="8">
        <f t="shared" si="3"/>
        <v>2.46</v>
      </c>
      <c r="L24" s="37" t="s">
        <v>69</v>
      </c>
      <c r="M24" s="8">
        <f>J40+J146+J250+J255</f>
        <v>5.8680000000000003</v>
      </c>
      <c r="N24" s="67"/>
      <c r="O24" s="49">
        <v>75</v>
      </c>
      <c r="P24" s="8">
        <f t="shared" si="4"/>
        <v>5.8680000000000003</v>
      </c>
      <c r="Q24" s="49">
        <v>84</v>
      </c>
      <c r="R24" s="4">
        <f t="shared" si="5"/>
        <v>492.91200000000003</v>
      </c>
    </row>
    <row r="25" spans="1:19" x14ac:dyDescent="0.25">
      <c r="A25" s="203"/>
      <c r="B25" s="57">
        <f t="shared" si="6"/>
        <v>3</v>
      </c>
      <c r="C25" s="197"/>
      <c r="D25" s="36" t="s">
        <v>13</v>
      </c>
      <c r="E25" s="19">
        <v>2.0000000000000001E-4</v>
      </c>
      <c r="F25" s="58">
        <f t="shared" si="7"/>
        <v>123</v>
      </c>
      <c r="G25" s="47">
        <f>Q16</f>
        <v>315</v>
      </c>
      <c r="H25" s="5">
        <f t="shared" si="9"/>
        <v>6.3E-2</v>
      </c>
      <c r="I25" s="4">
        <f t="shared" si="8"/>
        <v>7.7489999999999997</v>
      </c>
      <c r="J25" s="8">
        <f>F25*E25</f>
        <v>2.46E-2</v>
      </c>
      <c r="L25" s="37" t="s">
        <v>19</v>
      </c>
      <c r="M25" s="8">
        <f>J41+J251</f>
        <v>1.0249999999999999</v>
      </c>
      <c r="N25" s="67"/>
      <c r="O25" s="49">
        <v>175</v>
      </c>
      <c r="P25" s="8">
        <f t="shared" si="4"/>
        <v>1.0249999999999999</v>
      </c>
      <c r="Q25" s="49">
        <v>180</v>
      </c>
      <c r="R25" s="4">
        <f t="shared" si="5"/>
        <v>184.49999999999997</v>
      </c>
      <c r="S25" s="20"/>
    </row>
    <row r="26" spans="1:19" s="66" customFormat="1" x14ac:dyDescent="0.25">
      <c r="A26" s="203"/>
      <c r="B26" s="65">
        <f t="shared" si="6"/>
        <v>3</v>
      </c>
      <c r="C26" s="198"/>
      <c r="D26" s="36" t="s">
        <v>79</v>
      </c>
      <c r="E26" s="44">
        <v>0.2</v>
      </c>
      <c r="F26" s="58">
        <f t="shared" si="7"/>
        <v>123</v>
      </c>
      <c r="G26" s="47"/>
      <c r="H26" s="5"/>
      <c r="I26" s="7"/>
      <c r="J26" s="8">
        <f t="shared" si="3"/>
        <v>24.6</v>
      </c>
      <c r="K26"/>
      <c r="L26" s="37" t="s">
        <v>21</v>
      </c>
      <c r="M26" s="8">
        <f>J43+J173</f>
        <v>12.504999999999999</v>
      </c>
      <c r="N26" s="67"/>
      <c r="O26" s="49">
        <v>100</v>
      </c>
      <c r="P26" s="8">
        <f t="shared" si="4"/>
        <v>12.504999999999999</v>
      </c>
      <c r="Q26" s="49">
        <v>100</v>
      </c>
      <c r="R26" s="4">
        <f t="shared" si="5"/>
        <v>1250.5</v>
      </c>
    </row>
    <row r="27" spans="1:19" x14ac:dyDescent="0.25">
      <c r="A27" s="203"/>
      <c r="B27" s="57">
        <f t="shared" si="6"/>
        <v>3</v>
      </c>
      <c r="C27" s="105" t="s">
        <v>38</v>
      </c>
      <c r="D27" s="36" t="s">
        <v>38</v>
      </c>
      <c r="E27" s="44">
        <v>0.04</v>
      </c>
      <c r="F27" s="58">
        <f t="shared" si="7"/>
        <v>123</v>
      </c>
      <c r="G27" s="47">
        <f>Q20</f>
        <v>40</v>
      </c>
      <c r="H27" s="5">
        <f>G27*E27</f>
        <v>1.6</v>
      </c>
      <c r="I27" s="7">
        <f>J27*G27</f>
        <v>196.8</v>
      </c>
      <c r="J27" s="8">
        <f t="shared" si="3"/>
        <v>4.92</v>
      </c>
      <c r="L27" s="36" t="s">
        <v>70</v>
      </c>
      <c r="M27" s="8">
        <f>J50+J90</f>
        <v>20.5</v>
      </c>
      <c r="N27" s="67"/>
      <c r="O27" s="49">
        <v>98</v>
      </c>
      <c r="P27" s="8">
        <f t="shared" si="4"/>
        <v>20.5</v>
      </c>
      <c r="Q27" s="49">
        <v>98</v>
      </c>
      <c r="R27" s="4">
        <f t="shared" si="5"/>
        <v>2009</v>
      </c>
    </row>
    <row r="28" spans="1:19" x14ac:dyDescent="0.25">
      <c r="A28" s="215"/>
      <c r="B28" s="57">
        <f t="shared" si="6"/>
        <v>3</v>
      </c>
      <c r="C28" s="105" t="s">
        <v>14</v>
      </c>
      <c r="D28" s="36" t="s">
        <v>14</v>
      </c>
      <c r="E28" s="8">
        <v>0.1</v>
      </c>
      <c r="F28" s="58">
        <f t="shared" si="7"/>
        <v>123</v>
      </c>
      <c r="G28" s="48">
        <f>Q21</f>
        <v>75</v>
      </c>
      <c r="H28" s="5">
        <f>G28*E28</f>
        <v>7.5</v>
      </c>
      <c r="I28" s="7">
        <f>J28*G28</f>
        <v>922.5</v>
      </c>
      <c r="J28" s="8">
        <f t="shared" si="3"/>
        <v>12.3</v>
      </c>
      <c r="L28" s="36" t="s">
        <v>10</v>
      </c>
      <c r="M28" s="8">
        <f>J58+J162+J266</f>
        <v>6.15</v>
      </c>
      <c r="N28" s="67"/>
      <c r="O28" s="49">
        <v>50</v>
      </c>
      <c r="P28" s="8">
        <f t="shared" si="4"/>
        <v>6.15</v>
      </c>
      <c r="Q28" s="49">
        <v>60</v>
      </c>
      <c r="R28" s="4">
        <f t="shared" si="5"/>
        <v>369</v>
      </c>
    </row>
    <row r="29" spans="1:19" x14ac:dyDescent="0.25">
      <c r="A29" s="174" t="s">
        <v>41</v>
      </c>
      <c r="B29" s="174"/>
      <c r="C29" s="174"/>
      <c r="D29" s="174"/>
      <c r="E29" s="45"/>
      <c r="F29" s="106"/>
      <c r="G29" s="106"/>
      <c r="H29" s="2">
        <f>SUM(H7:H28)</f>
        <v>61</v>
      </c>
      <c r="I29" s="2">
        <f t="shared" ref="I29:J29" si="10">SUM(I7:I28)</f>
        <v>7503.0000000000009</v>
      </c>
      <c r="J29" s="45">
        <f t="shared" si="10"/>
        <v>111.69460874999999</v>
      </c>
      <c r="L29" s="36" t="s">
        <v>57</v>
      </c>
      <c r="M29" s="8">
        <f>J62+J270</f>
        <v>4.92</v>
      </c>
      <c r="N29" s="67"/>
      <c r="O29" s="49">
        <v>130</v>
      </c>
      <c r="P29" s="8">
        <f t="shared" si="4"/>
        <v>4.92</v>
      </c>
      <c r="Q29" s="49">
        <v>130</v>
      </c>
      <c r="R29" s="4">
        <f t="shared" si="5"/>
        <v>639.6</v>
      </c>
    </row>
    <row r="30" spans="1:19" x14ac:dyDescent="0.25">
      <c r="A30" s="202" t="s">
        <v>52</v>
      </c>
      <c r="B30" s="46">
        <v>3</v>
      </c>
      <c r="C30" s="216" t="s">
        <v>20</v>
      </c>
      <c r="D30" s="37" t="s">
        <v>6</v>
      </c>
      <c r="E30" s="6">
        <v>7.2999999999999995E-2</v>
      </c>
      <c r="F30" s="48">
        <f>B30*41</f>
        <v>123</v>
      </c>
      <c r="G30" s="49">
        <f>Q9</f>
        <v>38</v>
      </c>
      <c r="H30" s="105">
        <f t="shared" ref="H30:H36" si="11">E30*G30</f>
        <v>2.774</v>
      </c>
      <c r="I30" s="7">
        <f t="shared" ref="I30:I36" si="12">J30*G30</f>
        <v>341.202</v>
      </c>
      <c r="J30" s="6">
        <f>F30*E30</f>
        <v>8.9789999999999992</v>
      </c>
      <c r="L30" s="36" t="s">
        <v>24</v>
      </c>
      <c r="M30" s="8">
        <f>J64+J272</f>
        <v>0.32800000000000001</v>
      </c>
      <c r="N30" s="67"/>
      <c r="O30" s="49">
        <v>215</v>
      </c>
      <c r="P30" s="8">
        <f t="shared" si="4"/>
        <v>0.32800000000000001</v>
      </c>
      <c r="Q30" s="49">
        <v>240</v>
      </c>
      <c r="R30" s="4">
        <f t="shared" si="5"/>
        <v>78.72</v>
      </c>
    </row>
    <row r="31" spans="1:19" x14ac:dyDescent="0.25">
      <c r="A31" s="203"/>
      <c r="B31" s="57">
        <f>B30</f>
        <v>3</v>
      </c>
      <c r="C31" s="217"/>
      <c r="D31" s="37" t="s">
        <v>7</v>
      </c>
      <c r="E31" s="6">
        <v>4.0000000000000001E-3</v>
      </c>
      <c r="F31" s="59">
        <f>F30</f>
        <v>123</v>
      </c>
      <c r="G31" s="48">
        <f>Q22</f>
        <v>115</v>
      </c>
      <c r="H31" s="105">
        <f t="shared" si="11"/>
        <v>0.46</v>
      </c>
      <c r="I31" s="7">
        <f t="shared" si="12"/>
        <v>56.58</v>
      </c>
      <c r="J31" s="6">
        <f t="shared" ref="J31:J50" si="13">F31*E31</f>
        <v>0.49199999999999999</v>
      </c>
      <c r="L31" s="38" t="s">
        <v>15</v>
      </c>
      <c r="M31" s="8">
        <f>J76+J235</f>
        <v>1.6400000000000001</v>
      </c>
      <c r="N31" s="67"/>
      <c r="O31" s="49">
        <v>140</v>
      </c>
      <c r="P31" s="8">
        <f t="shared" si="4"/>
        <v>1.6400000000000001</v>
      </c>
      <c r="Q31" s="49">
        <v>140</v>
      </c>
      <c r="R31" s="4">
        <f t="shared" si="5"/>
        <v>229.60000000000002</v>
      </c>
    </row>
    <row r="32" spans="1:19" x14ac:dyDescent="0.25">
      <c r="A32" s="203"/>
      <c r="B32" s="57">
        <f t="shared" ref="B32:B50" si="14">B31</f>
        <v>3</v>
      </c>
      <c r="C32" s="210" t="s">
        <v>23</v>
      </c>
      <c r="D32" s="37" t="s">
        <v>8</v>
      </c>
      <c r="E32" s="6">
        <v>0.1</v>
      </c>
      <c r="F32" s="59">
        <f t="shared" ref="F32:F50" si="15">F31</f>
        <v>123</v>
      </c>
      <c r="G32" s="47">
        <f>Q10</f>
        <v>50</v>
      </c>
      <c r="H32" s="105">
        <f t="shared" si="11"/>
        <v>5</v>
      </c>
      <c r="I32" s="7">
        <f t="shared" si="12"/>
        <v>615</v>
      </c>
      <c r="J32" s="6">
        <f t="shared" si="13"/>
        <v>12.3</v>
      </c>
      <c r="L32" s="36" t="s">
        <v>61</v>
      </c>
      <c r="M32" s="8">
        <f>J84+J171+J190+J293</f>
        <v>19.825302564102572</v>
      </c>
      <c r="N32" s="67"/>
      <c r="O32" s="49">
        <v>195</v>
      </c>
      <c r="P32" s="8">
        <f t="shared" si="4"/>
        <v>19.825302564102572</v>
      </c>
      <c r="Q32" s="49">
        <v>195</v>
      </c>
      <c r="R32" s="4">
        <f t="shared" si="5"/>
        <v>3865.9340000000016</v>
      </c>
      <c r="S32" s="20"/>
    </row>
    <row r="33" spans="1:18" x14ac:dyDescent="0.25">
      <c r="A33" s="203"/>
      <c r="B33" s="57">
        <f t="shared" si="14"/>
        <v>3</v>
      </c>
      <c r="C33" s="211"/>
      <c r="D33" s="37" t="s">
        <v>18</v>
      </c>
      <c r="E33" s="6">
        <v>0.02</v>
      </c>
      <c r="F33" s="59">
        <f t="shared" si="15"/>
        <v>123</v>
      </c>
      <c r="G33" s="48">
        <f>Q23</f>
        <v>48</v>
      </c>
      <c r="H33" s="105">
        <f t="shared" si="11"/>
        <v>0.96</v>
      </c>
      <c r="I33" s="7">
        <f t="shared" si="12"/>
        <v>118.08</v>
      </c>
      <c r="J33" s="6">
        <f t="shared" si="13"/>
        <v>2.46</v>
      </c>
      <c r="L33" s="38" t="s">
        <v>65</v>
      </c>
      <c r="M33" s="8">
        <f>J88+J175+J256</f>
        <v>49.2</v>
      </c>
      <c r="N33" s="67"/>
      <c r="O33" s="49">
        <v>60</v>
      </c>
      <c r="P33" s="8">
        <f t="shared" si="4"/>
        <v>49.2</v>
      </c>
      <c r="Q33" s="49">
        <v>65</v>
      </c>
      <c r="R33" s="4">
        <f t="shared" si="5"/>
        <v>3198</v>
      </c>
    </row>
    <row r="34" spans="1:18" x14ac:dyDescent="0.25">
      <c r="A34" s="203"/>
      <c r="B34" s="57">
        <f t="shared" si="14"/>
        <v>3</v>
      </c>
      <c r="C34" s="211"/>
      <c r="D34" s="37" t="s">
        <v>9</v>
      </c>
      <c r="E34" s="6">
        <v>1.2999999999999999E-2</v>
      </c>
      <c r="F34" s="59">
        <f t="shared" si="15"/>
        <v>123</v>
      </c>
      <c r="G34" s="48">
        <f>Q11</f>
        <v>40</v>
      </c>
      <c r="H34" s="105">
        <f t="shared" si="11"/>
        <v>0.52</v>
      </c>
      <c r="I34" s="7">
        <f t="shared" si="12"/>
        <v>63.96</v>
      </c>
      <c r="J34" s="6">
        <f t="shared" si="13"/>
        <v>1.599</v>
      </c>
      <c r="L34" s="39" t="s">
        <v>22</v>
      </c>
      <c r="M34" s="8">
        <f>J177+J200+J258+J303</f>
        <v>15.3</v>
      </c>
      <c r="N34" s="67"/>
      <c r="O34" s="49">
        <v>95</v>
      </c>
      <c r="P34" s="8">
        <f t="shared" si="4"/>
        <v>15.3</v>
      </c>
      <c r="Q34" s="49">
        <v>95</v>
      </c>
      <c r="R34" s="4">
        <f t="shared" si="5"/>
        <v>1453.5</v>
      </c>
    </row>
    <row r="35" spans="1:18" x14ac:dyDescent="0.25">
      <c r="A35" s="203"/>
      <c r="B35" s="57">
        <f t="shared" si="14"/>
        <v>3</v>
      </c>
      <c r="C35" s="211"/>
      <c r="D35" s="37" t="s">
        <v>11</v>
      </c>
      <c r="E35" s="6">
        <v>1.2E-2</v>
      </c>
      <c r="F35" s="59">
        <f t="shared" si="15"/>
        <v>123</v>
      </c>
      <c r="G35" s="48">
        <f>Q12</f>
        <v>27</v>
      </c>
      <c r="H35" s="105">
        <f t="shared" si="11"/>
        <v>0.32400000000000001</v>
      </c>
      <c r="I35" s="7">
        <f t="shared" si="12"/>
        <v>39.851999999999997</v>
      </c>
      <c r="J35" s="6">
        <f t="shared" si="13"/>
        <v>1.476</v>
      </c>
      <c r="L35" s="36" t="s">
        <v>25</v>
      </c>
      <c r="M35" s="8">
        <f>J123+J201+J298</f>
        <v>14.732000000000001</v>
      </c>
      <c r="N35" s="67"/>
      <c r="O35" s="49">
        <v>135</v>
      </c>
      <c r="P35" s="8">
        <f t="shared" si="4"/>
        <v>14.732000000000001</v>
      </c>
      <c r="Q35" s="49">
        <v>150</v>
      </c>
      <c r="R35" s="4">
        <f t="shared" si="5"/>
        <v>2209.8000000000002</v>
      </c>
    </row>
    <row r="36" spans="1:18" x14ac:dyDescent="0.25">
      <c r="A36" s="203"/>
      <c r="B36" s="57">
        <f t="shared" si="14"/>
        <v>3</v>
      </c>
      <c r="C36" s="211"/>
      <c r="D36" s="37" t="s">
        <v>7</v>
      </c>
      <c r="E36" s="6">
        <v>5.0000000000000001E-3</v>
      </c>
      <c r="F36" s="59">
        <f t="shared" si="15"/>
        <v>123</v>
      </c>
      <c r="G36" s="48">
        <f>Q22</f>
        <v>115</v>
      </c>
      <c r="H36" s="105">
        <f t="shared" si="11"/>
        <v>0.57500000000000007</v>
      </c>
      <c r="I36" s="7">
        <f t="shared" si="12"/>
        <v>70.724999999999994</v>
      </c>
      <c r="J36" s="6">
        <f t="shared" si="13"/>
        <v>0.61499999999999999</v>
      </c>
      <c r="L36" s="36" t="s">
        <v>17</v>
      </c>
      <c r="M36" s="8">
        <f>J236</f>
        <v>0.82000000000000006</v>
      </c>
      <c r="N36" s="67"/>
      <c r="O36" s="49">
        <v>350</v>
      </c>
      <c r="P36" s="8">
        <f t="shared" si="4"/>
        <v>0.82000000000000006</v>
      </c>
      <c r="Q36" s="49">
        <v>350</v>
      </c>
      <c r="R36" s="4">
        <f t="shared" si="5"/>
        <v>287</v>
      </c>
    </row>
    <row r="37" spans="1:18" x14ac:dyDescent="0.25">
      <c r="A37" s="203"/>
      <c r="B37" s="57">
        <f t="shared" si="14"/>
        <v>3</v>
      </c>
      <c r="C37" s="212"/>
      <c r="D37" s="37" t="s">
        <v>79</v>
      </c>
      <c r="E37" s="6">
        <v>0.17499999999999999</v>
      </c>
      <c r="F37" s="59">
        <f t="shared" si="15"/>
        <v>123</v>
      </c>
      <c r="G37" s="48"/>
      <c r="H37" s="105"/>
      <c r="I37" s="7"/>
      <c r="J37" s="6">
        <f t="shared" si="13"/>
        <v>21.524999999999999</v>
      </c>
      <c r="L37" s="36" t="s">
        <v>90</v>
      </c>
      <c r="M37" s="8">
        <f>J79+J121+J166+J226</f>
        <v>10.004</v>
      </c>
      <c r="N37" s="67"/>
      <c r="O37" s="49">
        <v>55</v>
      </c>
      <c r="P37" s="8">
        <f t="shared" si="4"/>
        <v>10.004</v>
      </c>
      <c r="Q37" s="49">
        <v>55</v>
      </c>
      <c r="R37" s="4">
        <f t="shared" si="5"/>
        <v>550.22</v>
      </c>
    </row>
    <row r="38" spans="1:18" x14ac:dyDescent="0.25">
      <c r="A38" s="203"/>
      <c r="B38" s="57">
        <f t="shared" si="14"/>
        <v>3</v>
      </c>
      <c r="C38" s="199" t="s">
        <v>102</v>
      </c>
      <c r="D38" s="37" t="s">
        <v>77</v>
      </c>
      <c r="E38" s="6">
        <f>H38/G38</f>
        <v>5.0627499999999978E-2</v>
      </c>
      <c r="F38" s="59">
        <f t="shared" si="15"/>
        <v>123</v>
      </c>
      <c r="G38" s="48">
        <f>Q17</f>
        <v>400</v>
      </c>
      <c r="H38" s="105">
        <f>61-H30-H31-H32-H33-H34-H35-H36-H37-H39-H40-H41-H42-H43-H44-H45-H46-H47-H48-H49-H50</f>
        <v>20.250999999999991</v>
      </c>
      <c r="I38" s="7">
        <f t="shared" ref="I38:I47" si="16">J38*G38</f>
        <v>2490.8729999999987</v>
      </c>
      <c r="J38" s="6">
        <f t="shared" si="13"/>
        <v>6.227182499999997</v>
      </c>
      <c r="L38" s="37" t="s">
        <v>110</v>
      </c>
      <c r="M38" s="8">
        <f>J130+J212</f>
        <v>2.84</v>
      </c>
      <c r="N38" s="67"/>
      <c r="O38" s="49">
        <v>106</v>
      </c>
      <c r="P38" s="8">
        <f t="shared" si="4"/>
        <v>2.84</v>
      </c>
      <c r="Q38" s="49">
        <v>106</v>
      </c>
      <c r="R38" s="4">
        <f t="shared" si="5"/>
        <v>301.03999999999996</v>
      </c>
    </row>
    <row r="39" spans="1:18" x14ac:dyDescent="0.25">
      <c r="A39" s="203"/>
      <c r="B39" s="57">
        <f t="shared" si="14"/>
        <v>3</v>
      </c>
      <c r="C39" s="199"/>
      <c r="D39" s="37" t="s">
        <v>38</v>
      </c>
      <c r="E39" s="6">
        <v>9.0000000000000011E-3</v>
      </c>
      <c r="F39" s="59">
        <f t="shared" si="15"/>
        <v>123</v>
      </c>
      <c r="G39" s="48">
        <f>Q20</f>
        <v>40</v>
      </c>
      <c r="H39" s="105">
        <f t="shared" ref="H39:H44" si="17">E39*G39</f>
        <v>0.36000000000000004</v>
      </c>
      <c r="I39" s="7">
        <f t="shared" si="16"/>
        <v>44.280000000000008</v>
      </c>
      <c r="J39" s="6">
        <f t="shared" si="13"/>
        <v>1.1070000000000002</v>
      </c>
      <c r="L39" s="36" t="s">
        <v>73</v>
      </c>
      <c r="M39" s="8">
        <f>J134</f>
        <v>0.3</v>
      </c>
      <c r="N39" s="67"/>
      <c r="O39" s="49">
        <v>40</v>
      </c>
      <c r="P39" s="8">
        <f t="shared" si="4"/>
        <v>0.3</v>
      </c>
      <c r="Q39" s="49">
        <v>40</v>
      </c>
      <c r="R39" s="4">
        <f t="shared" si="5"/>
        <v>12</v>
      </c>
    </row>
    <row r="40" spans="1:18" x14ac:dyDescent="0.25">
      <c r="A40" s="203"/>
      <c r="B40" s="57">
        <f t="shared" si="14"/>
        <v>3</v>
      </c>
      <c r="C40" s="199"/>
      <c r="D40" s="37" t="s">
        <v>69</v>
      </c>
      <c r="E40" s="6">
        <v>1.2E-2</v>
      </c>
      <c r="F40" s="59">
        <f t="shared" si="15"/>
        <v>123</v>
      </c>
      <c r="G40" s="48">
        <f>Q24</f>
        <v>84</v>
      </c>
      <c r="H40" s="105">
        <f t="shared" si="17"/>
        <v>1.008</v>
      </c>
      <c r="I40" s="7">
        <f t="shared" si="16"/>
        <v>123.98399999999999</v>
      </c>
      <c r="J40" s="6">
        <f t="shared" si="13"/>
        <v>1.476</v>
      </c>
      <c r="L40" s="36" t="s">
        <v>16</v>
      </c>
      <c r="M40" s="8">
        <f>J143</f>
        <v>0.24</v>
      </c>
      <c r="N40" s="67"/>
      <c r="O40" s="49">
        <v>47</v>
      </c>
      <c r="P40" s="8">
        <f t="shared" si="4"/>
        <v>0.24</v>
      </c>
      <c r="Q40" s="49">
        <v>47</v>
      </c>
      <c r="R40" s="4">
        <f t="shared" si="5"/>
        <v>11.28</v>
      </c>
    </row>
    <row r="41" spans="1:18" x14ac:dyDescent="0.25">
      <c r="A41" s="203"/>
      <c r="B41" s="57">
        <f t="shared" si="14"/>
        <v>3</v>
      </c>
      <c r="C41" s="199"/>
      <c r="D41" s="37" t="s">
        <v>19</v>
      </c>
      <c r="E41" s="6">
        <v>5.0000000000000001E-3</v>
      </c>
      <c r="F41" s="59">
        <f t="shared" si="15"/>
        <v>123</v>
      </c>
      <c r="G41" s="48">
        <f>Q25</f>
        <v>180</v>
      </c>
      <c r="H41" s="105">
        <f t="shared" si="17"/>
        <v>0.9</v>
      </c>
      <c r="I41" s="7">
        <f t="shared" si="16"/>
        <v>110.7</v>
      </c>
      <c r="J41" s="6">
        <f t="shared" si="13"/>
        <v>0.61499999999999999</v>
      </c>
      <c r="L41" s="54" t="s">
        <v>41</v>
      </c>
      <c r="M41" s="54">
        <f>SUM(M7:M40)</f>
        <v>614.66128131410244</v>
      </c>
      <c r="N41" s="54">
        <f t="shared" ref="N41" si="18">SUM(N7:N40)</f>
        <v>0</v>
      </c>
      <c r="O41" s="54"/>
      <c r="P41" s="54">
        <f>SUM(P7:P40)</f>
        <v>614.66128131410244</v>
      </c>
      <c r="Q41" s="63"/>
      <c r="R41" s="30">
        <f>SUM(R7:R40)</f>
        <v>62342.000000000015</v>
      </c>
    </row>
    <row r="42" spans="1:18" x14ac:dyDescent="0.25">
      <c r="A42" s="203"/>
      <c r="B42" s="57">
        <f t="shared" si="14"/>
        <v>3</v>
      </c>
      <c r="C42" s="199"/>
      <c r="D42" s="37" t="s">
        <v>7</v>
      </c>
      <c r="E42" s="6">
        <v>3.0000000000000001E-3</v>
      </c>
      <c r="F42" s="59">
        <f t="shared" si="15"/>
        <v>123</v>
      </c>
      <c r="G42" s="48">
        <f>Q22</f>
        <v>115</v>
      </c>
      <c r="H42" s="105">
        <f t="shared" si="17"/>
        <v>0.34500000000000003</v>
      </c>
      <c r="I42" s="7">
        <f t="shared" si="16"/>
        <v>42.435000000000002</v>
      </c>
      <c r="J42" s="6">
        <f t="shared" si="13"/>
        <v>0.36899999999999999</v>
      </c>
      <c r="L42"/>
      <c r="M42"/>
      <c r="N42"/>
      <c r="O42"/>
      <c r="P42"/>
      <c r="Q42"/>
      <c r="R42" s="29"/>
    </row>
    <row r="43" spans="1:18" x14ac:dyDescent="0.25">
      <c r="A43" s="203"/>
      <c r="B43" s="57">
        <f t="shared" si="14"/>
        <v>3</v>
      </c>
      <c r="C43" s="204" t="s">
        <v>26</v>
      </c>
      <c r="D43" s="37" t="s">
        <v>21</v>
      </c>
      <c r="E43" s="6">
        <v>6.0999999999999999E-2</v>
      </c>
      <c r="F43" s="59">
        <f t="shared" si="15"/>
        <v>123</v>
      </c>
      <c r="G43" s="48">
        <f>Q26</f>
        <v>100</v>
      </c>
      <c r="H43" s="105">
        <f t="shared" si="17"/>
        <v>6.1</v>
      </c>
      <c r="I43" s="7">
        <f t="shared" si="16"/>
        <v>750.3</v>
      </c>
      <c r="J43" s="6">
        <f t="shared" si="13"/>
        <v>7.5030000000000001</v>
      </c>
      <c r="L43" s="29"/>
      <c r="M43"/>
      <c r="N43"/>
      <c r="O43"/>
      <c r="P43" s="29"/>
      <c r="Q43"/>
      <c r="R43"/>
    </row>
    <row r="44" spans="1:18" ht="15.75" x14ac:dyDescent="0.25">
      <c r="A44" s="203"/>
      <c r="B44" s="57">
        <f t="shared" si="14"/>
        <v>3</v>
      </c>
      <c r="C44" s="204"/>
      <c r="D44" s="37" t="s">
        <v>27</v>
      </c>
      <c r="E44" s="6">
        <v>6.0000000000000001E-3</v>
      </c>
      <c r="F44" s="59">
        <f t="shared" si="15"/>
        <v>123</v>
      </c>
      <c r="G44" s="48">
        <f>Q14</f>
        <v>750</v>
      </c>
      <c r="H44" s="105">
        <f t="shared" si="17"/>
        <v>4.5</v>
      </c>
      <c r="I44" s="7">
        <f t="shared" si="16"/>
        <v>553.5</v>
      </c>
      <c r="J44" s="6">
        <f t="shared" si="13"/>
        <v>0.73799999999999999</v>
      </c>
      <c r="L44" s="104" t="s">
        <v>95</v>
      </c>
      <c r="M44" s="61"/>
      <c r="N44" s="61"/>
      <c r="O44" s="61"/>
      <c r="P44" s="213" t="s">
        <v>130</v>
      </c>
      <c r="Q44" s="213"/>
      <c r="R44" s="213"/>
    </row>
    <row r="45" spans="1:18" x14ac:dyDescent="0.25">
      <c r="A45" s="203"/>
      <c r="B45" s="57">
        <f t="shared" si="14"/>
        <v>3</v>
      </c>
      <c r="C45" s="183" t="s">
        <v>39</v>
      </c>
      <c r="D45" s="36" t="s">
        <v>76</v>
      </c>
      <c r="E45" s="44">
        <v>0.02</v>
      </c>
      <c r="F45" s="59">
        <f t="shared" si="15"/>
        <v>123</v>
      </c>
      <c r="G45" s="47">
        <f>Q19</f>
        <v>140</v>
      </c>
      <c r="H45" s="5">
        <f>G45*E45</f>
        <v>2.8000000000000003</v>
      </c>
      <c r="I45" s="7">
        <f t="shared" si="16"/>
        <v>344.4</v>
      </c>
      <c r="J45" s="8">
        <f t="shared" si="13"/>
        <v>2.46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x14ac:dyDescent="0.25">
      <c r="A46" s="203"/>
      <c r="B46" s="57">
        <f t="shared" si="14"/>
        <v>3</v>
      </c>
      <c r="C46" s="184"/>
      <c r="D46" s="36" t="s">
        <v>12</v>
      </c>
      <c r="E46" s="44">
        <v>0.02</v>
      </c>
      <c r="F46" s="59">
        <f t="shared" si="15"/>
        <v>123</v>
      </c>
      <c r="G46" s="47">
        <f>Q15</f>
        <v>53</v>
      </c>
      <c r="H46" s="5">
        <f>G46*E46</f>
        <v>1.06</v>
      </c>
      <c r="I46" s="7">
        <f t="shared" si="16"/>
        <v>130.38</v>
      </c>
      <c r="J46" s="8">
        <f t="shared" si="13"/>
        <v>2.46</v>
      </c>
      <c r="K46"/>
      <c r="L46"/>
      <c r="M46" s="29"/>
      <c r="N46" s="29"/>
      <c r="O46" s="29"/>
      <c r="P46" s="29"/>
      <c r="Q46"/>
      <c r="R46"/>
    </row>
    <row r="47" spans="1:18" x14ac:dyDescent="0.25">
      <c r="A47" s="203"/>
      <c r="B47" s="57">
        <f t="shared" si="14"/>
        <v>3</v>
      </c>
      <c r="C47" s="184"/>
      <c r="D47" s="36" t="s">
        <v>13</v>
      </c>
      <c r="E47" s="19">
        <v>2.0000000000000001E-4</v>
      </c>
      <c r="F47" s="59">
        <f t="shared" si="15"/>
        <v>123</v>
      </c>
      <c r="G47" s="47">
        <f>Q16</f>
        <v>315</v>
      </c>
      <c r="H47" s="5">
        <f>G47*E47</f>
        <v>6.3E-2</v>
      </c>
      <c r="I47" s="7">
        <f t="shared" si="16"/>
        <v>7.7489999999999997</v>
      </c>
      <c r="J47" s="8">
        <f>F47*E47</f>
        <v>2.46E-2</v>
      </c>
      <c r="L47"/>
      <c r="M47" s="29"/>
      <c r="N47" s="29"/>
      <c r="O47" s="29"/>
      <c r="P47" s="29"/>
      <c r="Q47"/>
      <c r="R47"/>
    </row>
    <row r="48" spans="1:18" x14ac:dyDescent="0.25">
      <c r="A48" s="203"/>
      <c r="B48" s="57">
        <f t="shared" si="14"/>
        <v>3</v>
      </c>
      <c r="C48" s="185"/>
      <c r="D48" s="36" t="s">
        <v>79</v>
      </c>
      <c r="E48" s="44">
        <v>0.2</v>
      </c>
      <c r="F48" s="59">
        <f t="shared" si="15"/>
        <v>123</v>
      </c>
      <c r="G48" s="47"/>
      <c r="H48" s="5"/>
      <c r="I48" s="7"/>
      <c r="J48" s="8">
        <f t="shared" si="13"/>
        <v>24.6</v>
      </c>
      <c r="L48"/>
      <c r="M48" s="27"/>
      <c r="N48" s="27">
        <f>R41-R17</f>
        <v>46175.448500000013</v>
      </c>
      <c r="O48" s="27"/>
      <c r="P48" s="27"/>
      <c r="Q48" s="29"/>
      <c r="R48"/>
    </row>
    <row r="49" spans="1:18" x14ac:dyDescent="0.25">
      <c r="A49" s="203"/>
      <c r="B49" s="57">
        <f t="shared" si="14"/>
        <v>3</v>
      </c>
      <c r="C49" s="107" t="s">
        <v>38</v>
      </c>
      <c r="D49" s="37" t="s">
        <v>38</v>
      </c>
      <c r="E49" s="6">
        <v>0.08</v>
      </c>
      <c r="F49" s="59">
        <f t="shared" si="15"/>
        <v>123</v>
      </c>
      <c r="G49" s="48">
        <f>Q20</f>
        <v>40</v>
      </c>
      <c r="H49" s="105">
        <f>E49*G49</f>
        <v>3.2</v>
      </c>
      <c r="I49" s="7">
        <f>J49*G49</f>
        <v>393.6</v>
      </c>
      <c r="J49" s="6">
        <f t="shared" si="13"/>
        <v>9.84</v>
      </c>
      <c r="L49"/>
      <c r="M49"/>
      <c r="N49"/>
      <c r="O49"/>
      <c r="P49"/>
      <c r="Q49" s="27"/>
      <c r="R49"/>
    </row>
    <row r="50" spans="1:18" x14ac:dyDescent="0.25">
      <c r="A50" s="215"/>
      <c r="B50" s="57">
        <f t="shared" si="14"/>
        <v>3</v>
      </c>
      <c r="C50" s="109" t="s">
        <v>70</v>
      </c>
      <c r="D50" s="36" t="s">
        <v>70</v>
      </c>
      <c r="E50" s="8">
        <v>0.1</v>
      </c>
      <c r="F50" s="59">
        <f t="shared" si="15"/>
        <v>123</v>
      </c>
      <c r="G50" s="48">
        <f>Q27</f>
        <v>98</v>
      </c>
      <c r="H50" s="105">
        <f>E50*G50</f>
        <v>9.8000000000000007</v>
      </c>
      <c r="I50" s="7">
        <f>J50*G50</f>
        <v>1205.4000000000001</v>
      </c>
      <c r="J50" s="6">
        <f t="shared" si="13"/>
        <v>12.3</v>
      </c>
      <c r="L50"/>
      <c r="M50"/>
      <c r="N50"/>
      <c r="O50"/>
      <c r="P50"/>
      <c r="Q50"/>
      <c r="R50"/>
    </row>
    <row r="51" spans="1:18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</v>
      </c>
      <c r="I51" s="2">
        <f>SUM(I30:I50)</f>
        <v>7502.9999999999982</v>
      </c>
      <c r="J51" s="45">
        <f>SUM(J30:J50)</f>
        <v>119.16578249999999</v>
      </c>
    </row>
    <row r="52" spans="1:18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x14ac:dyDescent="0.25">
      <c r="E53" s="27"/>
    </row>
    <row r="54" spans="1:18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B55*41</f>
        <v>82</v>
      </c>
      <c r="G55" s="47">
        <f>Q9</f>
        <v>38</v>
      </c>
      <c r="H55" s="105">
        <f t="shared" ref="H55:H60" si="19">G55*E55</f>
        <v>0.98799999999999999</v>
      </c>
      <c r="I55" s="7">
        <f t="shared" ref="I55:I64" si="20">J55*G55</f>
        <v>81.016000000000005</v>
      </c>
      <c r="J55" s="8">
        <f>F55*E55</f>
        <v>2.1320000000000001</v>
      </c>
      <c r="L55" s="17"/>
    </row>
    <row r="56" spans="1:18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82</v>
      </c>
      <c r="G56" s="47">
        <f>Q22</f>
        <v>115</v>
      </c>
      <c r="H56" s="105">
        <f t="shared" si="19"/>
        <v>0.69000000000000006</v>
      </c>
      <c r="I56" s="7">
        <f t="shared" si="20"/>
        <v>56.58</v>
      </c>
      <c r="J56" s="8">
        <f t="shared" ref="J56:J60" si="21">F56*E56</f>
        <v>0.49199999999999999</v>
      </c>
      <c r="L56" s="17"/>
    </row>
    <row r="57" spans="1:18" x14ac:dyDescent="0.25">
      <c r="A57" s="181"/>
      <c r="B57" s="60">
        <f t="shared" ref="B57:B72" si="22">B56</f>
        <v>2</v>
      </c>
      <c r="C57" s="193"/>
      <c r="D57" s="36" t="s">
        <v>8</v>
      </c>
      <c r="E57" s="44">
        <v>3.5000000000000003E-2</v>
      </c>
      <c r="F57" s="58">
        <f t="shared" ref="F57:F72" si="23">F56</f>
        <v>82</v>
      </c>
      <c r="G57" s="47">
        <f>Q10</f>
        <v>50</v>
      </c>
      <c r="H57" s="105">
        <f t="shared" si="19"/>
        <v>1.7500000000000002</v>
      </c>
      <c r="I57" s="7">
        <f t="shared" si="20"/>
        <v>143.5</v>
      </c>
      <c r="J57" s="8">
        <f>F57*E57</f>
        <v>2.87</v>
      </c>
      <c r="L57" s="17"/>
    </row>
    <row r="58" spans="1:18" x14ac:dyDescent="0.25">
      <c r="A58" s="181"/>
      <c r="B58" s="60">
        <f t="shared" si="22"/>
        <v>2</v>
      </c>
      <c r="C58" s="193"/>
      <c r="D58" s="36" t="s">
        <v>10</v>
      </c>
      <c r="E58" s="44">
        <v>2.5000000000000001E-2</v>
      </c>
      <c r="F58" s="58">
        <f t="shared" si="23"/>
        <v>82</v>
      </c>
      <c r="G58" s="47">
        <f>Q28</f>
        <v>60</v>
      </c>
      <c r="H58" s="105">
        <f t="shared" si="19"/>
        <v>1.5</v>
      </c>
      <c r="I58" s="7">
        <f t="shared" si="20"/>
        <v>123.00000000000001</v>
      </c>
      <c r="J58" s="8">
        <f t="shared" si="21"/>
        <v>2.0500000000000003</v>
      </c>
      <c r="L58" s="17"/>
    </row>
    <row r="59" spans="1:18" x14ac:dyDescent="0.25">
      <c r="A59" s="181"/>
      <c r="B59" s="60">
        <f t="shared" si="22"/>
        <v>2</v>
      </c>
      <c r="C59" s="193"/>
      <c r="D59" s="36" t="s">
        <v>9</v>
      </c>
      <c r="E59" s="44">
        <v>1.9E-2</v>
      </c>
      <c r="F59" s="58">
        <f t="shared" si="23"/>
        <v>82</v>
      </c>
      <c r="G59" s="47">
        <f>Q11</f>
        <v>40</v>
      </c>
      <c r="H59" s="105">
        <f t="shared" si="19"/>
        <v>0.76</v>
      </c>
      <c r="I59" s="7">
        <f t="shared" si="20"/>
        <v>62.32</v>
      </c>
      <c r="J59" s="8">
        <f t="shared" si="21"/>
        <v>1.5580000000000001</v>
      </c>
      <c r="L59" s="17"/>
    </row>
    <row r="60" spans="1:18" x14ac:dyDescent="0.25">
      <c r="A60" s="181"/>
      <c r="B60" s="60">
        <f t="shared" si="22"/>
        <v>2</v>
      </c>
      <c r="C60" s="194"/>
      <c r="D60" s="36" t="s">
        <v>11</v>
      </c>
      <c r="E60" s="44">
        <v>1.7999999999999999E-2</v>
      </c>
      <c r="F60" s="58">
        <f t="shared" si="23"/>
        <v>82</v>
      </c>
      <c r="G60" s="47">
        <f>Q12</f>
        <v>27</v>
      </c>
      <c r="H60" s="105">
        <f t="shared" si="19"/>
        <v>0.48599999999999999</v>
      </c>
      <c r="I60" s="7">
        <f t="shared" si="20"/>
        <v>39.851999999999997</v>
      </c>
      <c r="J60" s="8">
        <f t="shared" si="21"/>
        <v>1.476</v>
      </c>
    </row>
    <row r="61" spans="1:18" x14ac:dyDescent="0.25">
      <c r="A61" s="181"/>
      <c r="B61" s="60">
        <f t="shared" si="22"/>
        <v>2</v>
      </c>
      <c r="C61" s="192" t="s">
        <v>28</v>
      </c>
      <c r="D61" s="36" t="s">
        <v>81</v>
      </c>
      <c r="E61" s="6">
        <f>H61/G61</f>
        <v>7.0677500000000032E-2</v>
      </c>
      <c r="F61" s="58">
        <f t="shared" si="23"/>
        <v>82</v>
      </c>
      <c r="G61" s="49">
        <f>Q17</f>
        <v>400</v>
      </c>
      <c r="H61" s="5">
        <f>61-H55-H56-H57-H58-H59-H60-H62-H63-H64-H65-H66-H67-H68-H69-H70-H71-H72</f>
        <v>28.271000000000015</v>
      </c>
      <c r="I61" s="7">
        <f t="shared" si="20"/>
        <v>2318.2220000000011</v>
      </c>
      <c r="J61" s="8">
        <f>F61*E61</f>
        <v>5.7955550000000029</v>
      </c>
    </row>
    <row r="62" spans="1:18" x14ac:dyDescent="0.25">
      <c r="A62" s="181"/>
      <c r="B62" s="60">
        <f t="shared" si="22"/>
        <v>2</v>
      </c>
      <c r="C62" s="193"/>
      <c r="D62" s="36" t="s">
        <v>57</v>
      </c>
      <c r="E62" s="6">
        <v>0.03</v>
      </c>
      <c r="F62" s="58">
        <f t="shared" si="23"/>
        <v>82</v>
      </c>
      <c r="G62" s="49">
        <f>Q29</f>
        <v>130</v>
      </c>
      <c r="H62" s="5">
        <f>G62*E62</f>
        <v>3.9</v>
      </c>
      <c r="I62" s="7">
        <f t="shared" si="20"/>
        <v>319.8</v>
      </c>
      <c r="J62" s="8">
        <f t="shared" ref="J62:J72" si="24">F62*E62</f>
        <v>2.46</v>
      </c>
    </row>
    <row r="63" spans="1:18" x14ac:dyDescent="0.25">
      <c r="A63" s="181"/>
      <c r="B63" s="60">
        <f t="shared" si="22"/>
        <v>2</v>
      </c>
      <c r="C63" s="193"/>
      <c r="D63" s="36" t="s">
        <v>32</v>
      </c>
      <c r="E63" s="6">
        <v>1.2E-2</v>
      </c>
      <c r="F63" s="58">
        <f t="shared" si="23"/>
        <v>82</v>
      </c>
      <c r="G63" s="49">
        <f>Q13</f>
        <v>170</v>
      </c>
      <c r="H63" s="5">
        <f>G63*E63</f>
        <v>2.04</v>
      </c>
      <c r="I63" s="7">
        <f t="shared" si="20"/>
        <v>167.28</v>
      </c>
      <c r="J63" s="8">
        <f t="shared" si="24"/>
        <v>0.98399999999999999</v>
      </c>
    </row>
    <row r="64" spans="1:18" x14ac:dyDescent="0.25">
      <c r="A64" s="181"/>
      <c r="B64" s="60">
        <f t="shared" si="22"/>
        <v>2</v>
      </c>
      <c r="C64" s="193"/>
      <c r="D64" s="36" t="s">
        <v>24</v>
      </c>
      <c r="E64" s="6">
        <v>2E-3</v>
      </c>
      <c r="F64" s="58">
        <f t="shared" si="23"/>
        <v>82</v>
      </c>
      <c r="G64" s="47">
        <f>Q30</f>
        <v>240</v>
      </c>
      <c r="H64" s="5">
        <f>G64*E64</f>
        <v>0.48</v>
      </c>
      <c r="I64" s="7">
        <f t="shared" si="20"/>
        <v>39.36</v>
      </c>
      <c r="J64" s="8">
        <f t="shared" si="24"/>
        <v>0.16400000000000001</v>
      </c>
    </row>
    <row r="65" spans="1:18" x14ac:dyDescent="0.25">
      <c r="A65" s="181"/>
      <c r="B65" s="60">
        <f t="shared" si="22"/>
        <v>2</v>
      </c>
      <c r="C65" s="194"/>
      <c r="D65" s="36" t="s">
        <v>79</v>
      </c>
      <c r="E65" s="6">
        <v>0.2</v>
      </c>
      <c r="F65" s="58">
        <f t="shared" si="23"/>
        <v>82</v>
      </c>
      <c r="G65" s="47"/>
      <c r="H65" s="5"/>
      <c r="I65" s="7"/>
      <c r="J65" s="8">
        <f t="shared" si="24"/>
        <v>16.400000000000002</v>
      </c>
    </row>
    <row r="66" spans="1:18" x14ac:dyDescent="0.25">
      <c r="A66" s="181"/>
      <c r="B66" s="60">
        <f t="shared" si="22"/>
        <v>2</v>
      </c>
      <c r="C66" s="192" t="s">
        <v>82</v>
      </c>
      <c r="D66" s="36" t="s">
        <v>8</v>
      </c>
      <c r="E66" s="6">
        <v>0.2</v>
      </c>
      <c r="F66" s="58">
        <f t="shared" si="23"/>
        <v>82</v>
      </c>
      <c r="G66" s="47">
        <f>Q10</f>
        <v>50</v>
      </c>
      <c r="H66" s="5">
        <f>G66*E66</f>
        <v>10</v>
      </c>
      <c r="I66" s="7">
        <f>J66*G66</f>
        <v>820.00000000000011</v>
      </c>
      <c r="J66" s="8">
        <f t="shared" si="24"/>
        <v>16.400000000000002</v>
      </c>
    </row>
    <row r="67" spans="1:18" x14ac:dyDescent="0.25">
      <c r="A67" s="181"/>
      <c r="B67" s="60">
        <f t="shared" si="22"/>
        <v>2</v>
      </c>
      <c r="C67" s="194"/>
      <c r="D67" s="36" t="s">
        <v>27</v>
      </c>
      <c r="E67" s="6">
        <v>5.0000000000000001E-3</v>
      </c>
      <c r="F67" s="58">
        <f t="shared" si="23"/>
        <v>82</v>
      </c>
      <c r="G67" s="47">
        <f>Q14</f>
        <v>750</v>
      </c>
      <c r="H67" s="5">
        <f>G67*E67</f>
        <v>3.75</v>
      </c>
      <c r="I67" s="7">
        <f>J67*G67</f>
        <v>307.5</v>
      </c>
      <c r="J67" s="8">
        <f t="shared" si="24"/>
        <v>0.41000000000000003</v>
      </c>
    </row>
    <row r="68" spans="1:18" x14ac:dyDescent="0.25">
      <c r="A68" s="181"/>
      <c r="B68" s="60">
        <f t="shared" si="22"/>
        <v>2</v>
      </c>
      <c r="C68" s="183" t="s">
        <v>99</v>
      </c>
      <c r="D68" s="36" t="s">
        <v>14</v>
      </c>
      <c r="E68" s="6">
        <v>4.5999999999999999E-2</v>
      </c>
      <c r="F68" s="58">
        <f t="shared" si="23"/>
        <v>82</v>
      </c>
      <c r="G68" s="49">
        <f>Q21</f>
        <v>75</v>
      </c>
      <c r="H68" s="5">
        <f>G68*E68</f>
        <v>3.4499999999999997</v>
      </c>
      <c r="I68" s="7">
        <f>J68*G68</f>
        <v>282.89999999999998</v>
      </c>
      <c r="J68" s="8">
        <f t="shared" si="24"/>
        <v>3.7719999999999998</v>
      </c>
    </row>
    <row r="69" spans="1:18" x14ac:dyDescent="0.25">
      <c r="A69" s="181"/>
      <c r="B69" s="60">
        <f t="shared" si="22"/>
        <v>2</v>
      </c>
      <c r="C69" s="184"/>
      <c r="D69" s="36" t="s">
        <v>12</v>
      </c>
      <c r="E69" s="6">
        <v>2.4E-2</v>
      </c>
      <c r="F69" s="58">
        <f t="shared" si="23"/>
        <v>82</v>
      </c>
      <c r="G69" s="47">
        <f>Q15</f>
        <v>53</v>
      </c>
      <c r="H69" s="5">
        <f>G69*E69</f>
        <v>1.272</v>
      </c>
      <c r="I69" s="7">
        <f>J69*G69</f>
        <v>104.304</v>
      </c>
      <c r="J69" s="8">
        <f t="shared" si="24"/>
        <v>1.968</v>
      </c>
      <c r="L69"/>
      <c r="M69"/>
      <c r="N69"/>
      <c r="O69"/>
      <c r="P69"/>
      <c r="Q69"/>
      <c r="R69"/>
    </row>
    <row r="70" spans="1:18" x14ac:dyDescent="0.25">
      <c r="A70" s="181"/>
      <c r="B70" s="60">
        <f t="shared" si="22"/>
        <v>2</v>
      </c>
      <c r="C70" s="184"/>
      <c r="D70" s="36" t="s">
        <v>13</v>
      </c>
      <c r="E70" s="40">
        <v>2.0000000000000001E-4</v>
      </c>
      <c r="F70" s="58">
        <f t="shared" si="23"/>
        <v>82</v>
      </c>
      <c r="G70" s="47">
        <f>Q16</f>
        <v>315</v>
      </c>
      <c r="H70" s="5">
        <f>G70*E70</f>
        <v>6.3E-2</v>
      </c>
      <c r="I70" s="7">
        <f>J70*G70</f>
        <v>5.1660000000000004</v>
      </c>
      <c r="J70" s="8">
        <f t="shared" si="24"/>
        <v>1.6400000000000001E-2</v>
      </c>
      <c r="L70"/>
      <c r="M70"/>
      <c r="N70"/>
      <c r="O70"/>
      <c r="P70"/>
      <c r="Q70"/>
      <c r="R70"/>
    </row>
    <row r="71" spans="1:18" x14ac:dyDescent="0.25">
      <c r="A71" s="181"/>
      <c r="B71" s="60">
        <f t="shared" si="22"/>
        <v>2</v>
      </c>
      <c r="C71" s="185"/>
      <c r="D71" s="36" t="s">
        <v>79</v>
      </c>
      <c r="E71" s="6">
        <v>0.17199999999999999</v>
      </c>
      <c r="F71" s="58">
        <f t="shared" si="23"/>
        <v>82</v>
      </c>
      <c r="G71" s="47"/>
      <c r="H71" s="5"/>
      <c r="I71" s="7"/>
      <c r="J71" s="8">
        <f t="shared" si="24"/>
        <v>14.103999999999999</v>
      </c>
      <c r="L71"/>
      <c r="M71"/>
      <c r="N71"/>
      <c r="O71"/>
      <c r="P71"/>
      <c r="Q71"/>
      <c r="R71"/>
    </row>
    <row r="72" spans="1:18" x14ac:dyDescent="0.25">
      <c r="A72" s="191"/>
      <c r="B72" s="60">
        <f t="shared" si="22"/>
        <v>2</v>
      </c>
      <c r="C72" s="3" t="s">
        <v>38</v>
      </c>
      <c r="D72" s="41" t="s">
        <v>38</v>
      </c>
      <c r="E72" s="6">
        <v>0.04</v>
      </c>
      <c r="F72" s="58">
        <f t="shared" si="23"/>
        <v>82</v>
      </c>
      <c r="G72" s="47">
        <f>Q20</f>
        <v>40</v>
      </c>
      <c r="H72" s="5">
        <f>G72*E72</f>
        <v>1.6</v>
      </c>
      <c r="I72" s="7">
        <f>J72*G72</f>
        <v>131.20000000000002</v>
      </c>
      <c r="J72" s="8">
        <f t="shared" si="24"/>
        <v>3.2800000000000002</v>
      </c>
      <c r="L72"/>
      <c r="M72"/>
      <c r="N72"/>
      <c r="O72"/>
      <c r="P72"/>
      <c r="Q72"/>
      <c r="R72"/>
    </row>
    <row r="73" spans="1:18" x14ac:dyDescent="0.25">
      <c r="A73" s="174" t="s">
        <v>41</v>
      </c>
      <c r="B73" s="174"/>
      <c r="C73" s="174"/>
      <c r="D73" s="174"/>
      <c r="E73" s="45"/>
      <c r="F73" s="106"/>
      <c r="G73" s="106"/>
      <c r="H73" s="2">
        <f>SUM(H55:H72)</f>
        <v>61.000000000000014</v>
      </c>
      <c r="I73" s="2">
        <f>SUM(I55:I72)</f>
        <v>5002.0000000000018</v>
      </c>
      <c r="J73" s="45">
        <f>SUM(J55:J72)</f>
        <v>76.331954999999994</v>
      </c>
      <c r="L73"/>
      <c r="M73"/>
      <c r="N73"/>
      <c r="O73"/>
      <c r="P73"/>
      <c r="Q73"/>
      <c r="R73"/>
    </row>
    <row r="74" spans="1:18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B74*41</f>
        <v>82</v>
      </c>
      <c r="G74" s="49">
        <f>Q11</f>
        <v>40</v>
      </c>
      <c r="H74" s="105">
        <f t="shared" ref="H74:H82" si="25">E74*G74</f>
        <v>3.76</v>
      </c>
      <c r="I74" s="7">
        <f t="shared" ref="I74:I82" si="26">J74*G74</f>
        <v>308.32</v>
      </c>
      <c r="J74" s="6">
        <f>F74*E74</f>
        <v>7.7080000000000002</v>
      </c>
      <c r="L74"/>
      <c r="M74"/>
      <c r="N74"/>
      <c r="O74"/>
      <c r="P74"/>
      <c r="Q74"/>
      <c r="R74"/>
    </row>
    <row r="75" spans="1:18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82</v>
      </c>
      <c r="G75" s="49">
        <f>Q21</f>
        <v>75</v>
      </c>
      <c r="H75" s="105">
        <f t="shared" si="25"/>
        <v>2.1750000000000003</v>
      </c>
      <c r="I75" s="7">
        <f t="shared" si="26"/>
        <v>178.35000000000002</v>
      </c>
      <c r="J75" s="6">
        <f t="shared" ref="J75:J90" si="27">F75*E75</f>
        <v>2.3780000000000001</v>
      </c>
      <c r="L75"/>
      <c r="M75"/>
      <c r="N75"/>
      <c r="O75"/>
      <c r="P75"/>
      <c r="Q75"/>
      <c r="R75"/>
    </row>
    <row r="76" spans="1:18" x14ac:dyDescent="0.25">
      <c r="A76" s="209"/>
      <c r="B76" s="57">
        <f t="shared" ref="B76:B90" si="28">B75</f>
        <v>2</v>
      </c>
      <c r="C76" s="195"/>
      <c r="D76" s="37" t="s">
        <v>15</v>
      </c>
      <c r="E76" s="6">
        <v>0.01</v>
      </c>
      <c r="F76" s="59">
        <f t="shared" ref="F76:F90" si="29">F75</f>
        <v>82</v>
      </c>
      <c r="G76" s="49">
        <f>Q31</f>
        <v>140</v>
      </c>
      <c r="H76" s="105">
        <f t="shared" si="25"/>
        <v>1.4000000000000001</v>
      </c>
      <c r="I76" s="7">
        <f t="shared" si="26"/>
        <v>114.80000000000001</v>
      </c>
      <c r="J76" s="6">
        <f t="shared" si="27"/>
        <v>0.82000000000000006</v>
      </c>
      <c r="L76" s="17"/>
    </row>
    <row r="77" spans="1:18" x14ac:dyDescent="0.25">
      <c r="A77" s="209"/>
      <c r="B77" s="57">
        <f t="shared" si="28"/>
        <v>2</v>
      </c>
      <c r="C77" s="195"/>
      <c r="D77" s="37" t="s">
        <v>12</v>
      </c>
      <c r="E77" s="6">
        <v>1E-3</v>
      </c>
      <c r="F77" s="59">
        <f t="shared" si="29"/>
        <v>82</v>
      </c>
      <c r="G77" s="48">
        <f>Q15</f>
        <v>53</v>
      </c>
      <c r="H77" s="105">
        <f t="shared" si="25"/>
        <v>5.2999999999999999E-2</v>
      </c>
      <c r="I77" s="7">
        <f t="shared" si="26"/>
        <v>4.3460000000000001</v>
      </c>
      <c r="J77" s="6">
        <f t="shared" si="27"/>
        <v>8.2000000000000003E-2</v>
      </c>
      <c r="L77" s="17"/>
    </row>
    <row r="78" spans="1:18" x14ac:dyDescent="0.25">
      <c r="A78" s="209"/>
      <c r="B78" s="57">
        <f t="shared" si="28"/>
        <v>2</v>
      </c>
      <c r="C78" s="210" t="s">
        <v>58</v>
      </c>
      <c r="D78" s="37" t="s">
        <v>8</v>
      </c>
      <c r="E78" s="6">
        <v>0.1</v>
      </c>
      <c r="F78" s="59">
        <f t="shared" si="29"/>
        <v>82</v>
      </c>
      <c r="G78" s="47">
        <f>Q10</f>
        <v>50</v>
      </c>
      <c r="H78" s="105">
        <f t="shared" si="25"/>
        <v>5</v>
      </c>
      <c r="I78" s="7">
        <f t="shared" si="26"/>
        <v>410.00000000000006</v>
      </c>
      <c r="J78" s="6">
        <f t="shared" si="27"/>
        <v>8.2000000000000011</v>
      </c>
      <c r="L78" s="17"/>
    </row>
    <row r="79" spans="1:18" x14ac:dyDescent="0.25">
      <c r="A79" s="209"/>
      <c r="B79" s="57">
        <f t="shared" si="28"/>
        <v>2</v>
      </c>
      <c r="C79" s="211"/>
      <c r="D79" s="37" t="s">
        <v>56</v>
      </c>
      <c r="E79" s="6">
        <v>0.01</v>
      </c>
      <c r="F79" s="59">
        <f t="shared" si="29"/>
        <v>82</v>
      </c>
      <c r="G79" s="48">
        <f>Q37</f>
        <v>55</v>
      </c>
      <c r="H79" s="105">
        <f t="shared" si="25"/>
        <v>0.55000000000000004</v>
      </c>
      <c r="I79" s="7">
        <f t="shared" si="26"/>
        <v>45.1</v>
      </c>
      <c r="J79" s="6">
        <f t="shared" si="27"/>
        <v>0.82000000000000006</v>
      </c>
      <c r="L79" s="17"/>
    </row>
    <row r="80" spans="1:18" x14ac:dyDescent="0.25">
      <c r="A80" s="209"/>
      <c r="B80" s="57">
        <f t="shared" si="28"/>
        <v>2</v>
      </c>
      <c r="C80" s="211"/>
      <c r="D80" s="37" t="s">
        <v>9</v>
      </c>
      <c r="E80" s="6">
        <v>1.2999999999999999E-2</v>
      </c>
      <c r="F80" s="59">
        <f t="shared" si="29"/>
        <v>82</v>
      </c>
      <c r="G80" s="48">
        <f>Q11</f>
        <v>40</v>
      </c>
      <c r="H80" s="105">
        <f t="shared" si="25"/>
        <v>0.52</v>
      </c>
      <c r="I80" s="7">
        <f t="shared" si="26"/>
        <v>42.64</v>
      </c>
      <c r="J80" s="6">
        <f t="shared" si="27"/>
        <v>1.0660000000000001</v>
      </c>
      <c r="L80" s="17"/>
    </row>
    <row r="81" spans="1:45" ht="15.75" customHeight="1" x14ac:dyDescent="0.25">
      <c r="A81" s="209"/>
      <c r="B81" s="57">
        <f t="shared" si="28"/>
        <v>2</v>
      </c>
      <c r="C81" s="211"/>
      <c r="D81" s="37" t="s">
        <v>11</v>
      </c>
      <c r="E81" s="6">
        <v>1.2E-2</v>
      </c>
      <c r="F81" s="59">
        <f t="shared" si="29"/>
        <v>82</v>
      </c>
      <c r="G81" s="48">
        <f>Q12</f>
        <v>27</v>
      </c>
      <c r="H81" s="105">
        <f t="shared" si="25"/>
        <v>0.32400000000000001</v>
      </c>
      <c r="I81" s="7">
        <f t="shared" si="26"/>
        <v>26.567999999999998</v>
      </c>
      <c r="J81" s="6">
        <f t="shared" si="27"/>
        <v>0.98399999999999999</v>
      </c>
      <c r="L81" s="17"/>
    </row>
    <row r="82" spans="1:45" ht="15.75" customHeight="1" x14ac:dyDescent="0.25">
      <c r="A82" s="209"/>
      <c r="B82" s="57">
        <f t="shared" si="28"/>
        <v>2</v>
      </c>
      <c r="C82" s="211"/>
      <c r="D82" s="37" t="s">
        <v>7</v>
      </c>
      <c r="E82" s="6">
        <v>3.0000000000000001E-3</v>
      </c>
      <c r="F82" s="59">
        <f t="shared" si="29"/>
        <v>82</v>
      </c>
      <c r="G82" s="48">
        <f>Q22</f>
        <v>115</v>
      </c>
      <c r="H82" s="105">
        <f t="shared" si="25"/>
        <v>0.34500000000000003</v>
      </c>
      <c r="I82" s="7">
        <f t="shared" si="26"/>
        <v>28.29</v>
      </c>
      <c r="J82" s="6">
        <f t="shared" si="27"/>
        <v>0.246</v>
      </c>
      <c r="L82" s="17"/>
    </row>
    <row r="83" spans="1:45" ht="15.75" customHeight="1" x14ac:dyDescent="0.25">
      <c r="A83" s="209"/>
      <c r="B83" s="57">
        <f t="shared" si="28"/>
        <v>2</v>
      </c>
      <c r="C83" s="212"/>
      <c r="D83" s="37" t="s">
        <v>79</v>
      </c>
      <c r="E83" s="6">
        <v>0.188</v>
      </c>
      <c r="F83" s="59">
        <f t="shared" si="29"/>
        <v>82</v>
      </c>
      <c r="G83" s="48"/>
      <c r="H83" s="105"/>
      <c r="I83" s="7"/>
      <c r="J83" s="6">
        <f t="shared" si="27"/>
        <v>15.416</v>
      </c>
      <c r="L83" s="17"/>
    </row>
    <row r="84" spans="1:45" ht="15.75" customHeight="1" x14ac:dyDescent="0.25">
      <c r="A84" s="209"/>
      <c r="B84" s="57">
        <f t="shared" si="28"/>
        <v>2</v>
      </c>
      <c r="C84" s="186" t="s">
        <v>83</v>
      </c>
      <c r="D84" s="36" t="s">
        <v>61</v>
      </c>
      <c r="E84" s="6">
        <f>H84/G84</f>
        <v>7.0861538461538545E-2</v>
      </c>
      <c r="F84" s="59">
        <f t="shared" si="29"/>
        <v>82</v>
      </c>
      <c r="G84" s="47">
        <f>Q32</f>
        <v>195</v>
      </c>
      <c r="H84" s="105">
        <f>61-H74-H75-H76-H77-H78-H79-H80-H81-H82-H85-H86-H87-H88-H89-H90</f>
        <v>13.818000000000016</v>
      </c>
      <c r="I84" s="7">
        <f t="shared" ref="I84:I90" si="30">J84*G84</f>
        <v>1133.0760000000014</v>
      </c>
      <c r="J84" s="6">
        <f t="shared" si="27"/>
        <v>5.8106461538461609</v>
      </c>
      <c r="L84" s="17"/>
    </row>
    <row r="85" spans="1:45" ht="15.75" customHeight="1" x14ac:dyDescent="0.25">
      <c r="A85" s="209"/>
      <c r="B85" s="57">
        <f t="shared" si="28"/>
        <v>2</v>
      </c>
      <c r="C85" s="188"/>
      <c r="D85" s="36" t="s">
        <v>11</v>
      </c>
      <c r="E85" s="6">
        <v>2.5000000000000001E-2</v>
      </c>
      <c r="F85" s="59">
        <f t="shared" si="29"/>
        <v>82</v>
      </c>
      <c r="G85" s="47">
        <f>Q12</f>
        <v>27</v>
      </c>
      <c r="H85" s="105">
        <f t="shared" ref="H85:H90" si="31">E85*G85</f>
        <v>0.67500000000000004</v>
      </c>
      <c r="I85" s="7">
        <f t="shared" si="30"/>
        <v>55.350000000000009</v>
      </c>
      <c r="J85" s="6">
        <f>F85*E85</f>
        <v>2.0500000000000003</v>
      </c>
      <c r="L85" s="17"/>
    </row>
    <row r="86" spans="1:45" ht="15.75" customHeight="1" x14ac:dyDescent="0.25">
      <c r="A86" s="209"/>
      <c r="B86" s="57">
        <f t="shared" si="28"/>
        <v>2</v>
      </c>
      <c r="C86" s="204" t="s">
        <v>91</v>
      </c>
      <c r="D86" s="36" t="s">
        <v>87</v>
      </c>
      <c r="E86" s="44">
        <v>0.06</v>
      </c>
      <c r="F86" s="59">
        <f t="shared" si="29"/>
        <v>82</v>
      </c>
      <c r="G86" s="47">
        <f>Q18</f>
        <v>58</v>
      </c>
      <c r="H86" s="105">
        <f t="shared" si="31"/>
        <v>3.48</v>
      </c>
      <c r="I86" s="105">
        <f t="shared" si="30"/>
        <v>285.36</v>
      </c>
      <c r="J86" s="105">
        <f>F86*E86</f>
        <v>4.92</v>
      </c>
      <c r="L86" s="17"/>
    </row>
    <row r="87" spans="1:45" ht="15.75" customHeight="1" x14ac:dyDescent="0.25">
      <c r="A87" s="209"/>
      <c r="B87" s="57">
        <f t="shared" si="28"/>
        <v>2</v>
      </c>
      <c r="C87" s="204"/>
      <c r="D87" s="37" t="s">
        <v>27</v>
      </c>
      <c r="E87" s="6">
        <v>6.0000000000000001E-3</v>
      </c>
      <c r="F87" s="59">
        <f t="shared" si="29"/>
        <v>82</v>
      </c>
      <c r="G87" s="48">
        <f>Q14</f>
        <v>750</v>
      </c>
      <c r="H87" s="105">
        <f t="shared" si="31"/>
        <v>4.5</v>
      </c>
      <c r="I87" s="7">
        <f t="shared" si="30"/>
        <v>369</v>
      </c>
      <c r="J87" s="6">
        <f t="shared" si="27"/>
        <v>0.49199999999999999</v>
      </c>
      <c r="L87" s="17"/>
    </row>
    <row r="88" spans="1:45" ht="15.75" customHeight="1" x14ac:dyDescent="0.25">
      <c r="A88" s="209"/>
      <c r="B88" s="57">
        <f t="shared" si="28"/>
        <v>2</v>
      </c>
      <c r="C88" s="108" t="s">
        <v>65</v>
      </c>
      <c r="D88" s="38" t="s">
        <v>107</v>
      </c>
      <c r="E88" s="44">
        <v>0.2</v>
      </c>
      <c r="F88" s="59">
        <f t="shared" si="29"/>
        <v>82</v>
      </c>
      <c r="G88" s="47">
        <f>Q33</f>
        <v>65</v>
      </c>
      <c r="H88" s="105">
        <f t="shared" si="31"/>
        <v>13</v>
      </c>
      <c r="I88" s="7">
        <f t="shared" si="30"/>
        <v>1066.0000000000002</v>
      </c>
      <c r="J88" s="8">
        <f t="shared" si="27"/>
        <v>16.400000000000002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8"/>
        <v>2</v>
      </c>
      <c r="C89" s="107" t="s">
        <v>38</v>
      </c>
      <c r="D89" s="37" t="s">
        <v>38</v>
      </c>
      <c r="E89" s="6">
        <v>0.04</v>
      </c>
      <c r="F89" s="59">
        <f t="shared" si="29"/>
        <v>82</v>
      </c>
      <c r="G89" s="48">
        <f>Q20</f>
        <v>40</v>
      </c>
      <c r="H89" s="105">
        <f t="shared" si="31"/>
        <v>1.6</v>
      </c>
      <c r="I89" s="7">
        <f t="shared" si="30"/>
        <v>131.20000000000002</v>
      </c>
      <c r="J89" s="6">
        <f t="shared" si="27"/>
        <v>3.2800000000000002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8"/>
        <v>2</v>
      </c>
      <c r="C90" s="109" t="s">
        <v>70</v>
      </c>
      <c r="D90" s="36" t="s">
        <v>70</v>
      </c>
      <c r="E90" s="8">
        <v>0.1</v>
      </c>
      <c r="F90" s="59">
        <f t="shared" si="29"/>
        <v>82</v>
      </c>
      <c r="G90" s="48">
        <f>Q27</f>
        <v>98</v>
      </c>
      <c r="H90" s="105">
        <f t="shared" si="31"/>
        <v>9.8000000000000007</v>
      </c>
      <c r="I90" s="7">
        <f t="shared" si="30"/>
        <v>803.60000000000014</v>
      </c>
      <c r="J90" s="6">
        <f t="shared" si="27"/>
        <v>8.2000000000000011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06"/>
      <c r="G91" s="106"/>
      <c r="H91" s="2">
        <f>SUM(H74:H90)</f>
        <v>61.000000000000014</v>
      </c>
      <c r="I91" s="2">
        <f t="shared" ref="I91:J91" si="32">SUM(I74:I90)</f>
        <v>5002.0000000000018</v>
      </c>
      <c r="J91" s="45">
        <f t="shared" si="32"/>
        <v>78.872646153846162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0.7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f>B107*41</f>
        <v>82</v>
      </c>
      <c r="G107" s="47">
        <f>Q7</f>
        <v>170</v>
      </c>
      <c r="H107" s="5">
        <f>G107*E107</f>
        <v>14.450000000000001</v>
      </c>
      <c r="I107" s="7">
        <f t="shared" ref="I107:I116" si="33">J107*G107</f>
        <v>1184.9000000000001</v>
      </c>
      <c r="J107" s="8">
        <f>F107*E107</f>
        <v>6.9700000000000006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82</v>
      </c>
      <c r="G108" s="47">
        <f>Q12</f>
        <v>27</v>
      </c>
      <c r="H108" s="5">
        <f>G108*E108</f>
        <v>0.78300000000000003</v>
      </c>
      <c r="I108" s="7">
        <f t="shared" si="33"/>
        <v>64.206000000000003</v>
      </c>
      <c r="J108" s="8">
        <f t="shared" ref="J108:J127" si="34">F108*E108</f>
        <v>2.3780000000000001</v>
      </c>
    </row>
    <row r="109" spans="1:45" ht="15.75" customHeight="1" x14ac:dyDescent="0.25">
      <c r="A109" s="201"/>
      <c r="B109" s="60">
        <f t="shared" ref="B109:B127" si="35">B108</f>
        <v>2</v>
      </c>
      <c r="C109" s="182"/>
      <c r="D109" s="37" t="s">
        <v>7</v>
      </c>
      <c r="E109" s="6">
        <v>6.0000000000000001E-3</v>
      </c>
      <c r="F109" s="58">
        <f t="shared" ref="F109:F127" si="36">F108</f>
        <v>82</v>
      </c>
      <c r="G109" s="47">
        <f>Q22</f>
        <v>115</v>
      </c>
      <c r="H109" s="5">
        <f>G109*E109</f>
        <v>0.69000000000000006</v>
      </c>
      <c r="I109" s="7">
        <f t="shared" si="33"/>
        <v>56.58</v>
      </c>
      <c r="J109" s="8">
        <f t="shared" si="34"/>
        <v>0.49199999999999999</v>
      </c>
    </row>
    <row r="110" spans="1:45" ht="15.75" customHeight="1" x14ac:dyDescent="0.25">
      <c r="A110" s="201"/>
      <c r="B110" s="60">
        <f t="shared" si="35"/>
        <v>2</v>
      </c>
      <c r="C110" s="183" t="s">
        <v>31</v>
      </c>
      <c r="D110" s="36" t="s">
        <v>81</v>
      </c>
      <c r="E110" s="6">
        <f>H110/G110</f>
        <v>1.1447499999999989E-2</v>
      </c>
      <c r="F110" s="58">
        <f t="shared" si="36"/>
        <v>82</v>
      </c>
      <c r="G110" s="47">
        <f>Q17</f>
        <v>400</v>
      </c>
      <c r="H110" s="5">
        <f>61-H107-H108-H109-H111-H112-H113-H114-H115-H116-H117-H118-H119-H120-H121-H122-H123-H124-H125-H126-H127</f>
        <v>4.5789999999999953</v>
      </c>
      <c r="I110" s="7">
        <f t="shared" si="33"/>
        <v>375.47799999999961</v>
      </c>
      <c r="J110" s="8">
        <f t="shared" si="34"/>
        <v>0.93869499999999906</v>
      </c>
    </row>
    <row r="111" spans="1:45" ht="15.75" customHeight="1" x14ac:dyDescent="0.25">
      <c r="A111" s="201"/>
      <c r="B111" s="60">
        <f t="shared" si="35"/>
        <v>2</v>
      </c>
      <c r="C111" s="184"/>
      <c r="D111" s="36" t="s">
        <v>8</v>
      </c>
      <c r="E111" s="6">
        <v>0.107</v>
      </c>
      <c r="F111" s="58">
        <f t="shared" si="36"/>
        <v>82</v>
      </c>
      <c r="G111" s="47">
        <f>Q10</f>
        <v>50</v>
      </c>
      <c r="H111" s="5">
        <f t="shared" ref="H111:H116" si="37">G111*E111</f>
        <v>5.35</v>
      </c>
      <c r="I111" s="7">
        <f t="shared" si="33"/>
        <v>438.69999999999993</v>
      </c>
      <c r="J111" s="8">
        <f t="shared" si="34"/>
        <v>8.7739999999999991</v>
      </c>
    </row>
    <row r="112" spans="1:45" ht="15.75" customHeight="1" x14ac:dyDescent="0.25">
      <c r="A112" s="201"/>
      <c r="B112" s="60">
        <f t="shared" si="35"/>
        <v>2</v>
      </c>
      <c r="C112" s="184"/>
      <c r="D112" s="36" t="s">
        <v>87</v>
      </c>
      <c r="E112" s="6">
        <v>6.0000000000000001E-3</v>
      </c>
      <c r="F112" s="58">
        <f t="shared" si="36"/>
        <v>82</v>
      </c>
      <c r="G112" s="47">
        <f>Q18</f>
        <v>58</v>
      </c>
      <c r="H112" s="5">
        <f t="shared" si="37"/>
        <v>0.34800000000000003</v>
      </c>
      <c r="I112" s="7">
        <f t="shared" si="33"/>
        <v>28.536000000000001</v>
      </c>
      <c r="J112" s="8">
        <f t="shared" si="34"/>
        <v>0.49199999999999999</v>
      </c>
    </row>
    <row r="113" spans="1:10" s="13" customFormat="1" ht="12.75" x14ac:dyDescent="0.25">
      <c r="A113" s="201"/>
      <c r="B113" s="60">
        <f t="shared" si="35"/>
        <v>2</v>
      </c>
      <c r="C113" s="184"/>
      <c r="D113" s="36" t="s">
        <v>9</v>
      </c>
      <c r="E113" s="6">
        <v>1.3000000000000001E-2</v>
      </c>
      <c r="F113" s="58">
        <f t="shared" si="36"/>
        <v>82</v>
      </c>
      <c r="G113" s="47">
        <f>Q11</f>
        <v>40</v>
      </c>
      <c r="H113" s="5">
        <f t="shared" si="37"/>
        <v>0.52</v>
      </c>
      <c r="I113" s="7">
        <f t="shared" si="33"/>
        <v>42.64</v>
      </c>
      <c r="J113" s="8">
        <f t="shared" si="34"/>
        <v>1.0660000000000001</v>
      </c>
    </row>
    <row r="114" spans="1:10" s="13" customFormat="1" ht="12.75" x14ac:dyDescent="0.25">
      <c r="A114" s="201"/>
      <c r="B114" s="60">
        <f t="shared" si="35"/>
        <v>2</v>
      </c>
      <c r="C114" s="184"/>
      <c r="D114" s="37" t="s">
        <v>11</v>
      </c>
      <c r="E114" s="6">
        <v>1.2E-2</v>
      </c>
      <c r="F114" s="58">
        <f t="shared" si="36"/>
        <v>82</v>
      </c>
      <c r="G114" s="47">
        <f>Q12</f>
        <v>27</v>
      </c>
      <c r="H114" s="5">
        <f t="shared" si="37"/>
        <v>0.32400000000000001</v>
      </c>
      <c r="I114" s="7">
        <f t="shared" si="33"/>
        <v>26.567999999999998</v>
      </c>
      <c r="J114" s="8">
        <f t="shared" si="34"/>
        <v>0.98399999999999999</v>
      </c>
    </row>
    <row r="115" spans="1:10" s="13" customFormat="1" ht="12.75" x14ac:dyDescent="0.25">
      <c r="A115" s="201"/>
      <c r="B115" s="60">
        <f t="shared" si="35"/>
        <v>2</v>
      </c>
      <c r="C115" s="184"/>
      <c r="D115" s="37" t="s">
        <v>7</v>
      </c>
      <c r="E115" s="6">
        <v>3.0000000000000001E-3</v>
      </c>
      <c r="F115" s="58">
        <f t="shared" si="36"/>
        <v>82</v>
      </c>
      <c r="G115" s="47">
        <f>Q22</f>
        <v>115</v>
      </c>
      <c r="H115" s="5">
        <f t="shared" si="37"/>
        <v>0.34500000000000003</v>
      </c>
      <c r="I115" s="7">
        <f t="shared" si="33"/>
        <v>28.29</v>
      </c>
      <c r="J115" s="8">
        <f t="shared" si="34"/>
        <v>0.246</v>
      </c>
    </row>
    <row r="116" spans="1:10" s="13" customFormat="1" ht="12.75" x14ac:dyDescent="0.25">
      <c r="A116" s="201"/>
      <c r="B116" s="60">
        <f t="shared" si="35"/>
        <v>2</v>
      </c>
      <c r="C116" s="184"/>
      <c r="D116" s="37" t="s">
        <v>32</v>
      </c>
      <c r="E116" s="6">
        <v>6.0000000000000001E-3</v>
      </c>
      <c r="F116" s="58">
        <f t="shared" si="36"/>
        <v>82</v>
      </c>
      <c r="G116" s="47">
        <f>Q13</f>
        <v>170</v>
      </c>
      <c r="H116" s="5">
        <f t="shared" si="37"/>
        <v>1.02</v>
      </c>
      <c r="I116" s="7">
        <f t="shared" si="33"/>
        <v>83.64</v>
      </c>
      <c r="J116" s="8">
        <f t="shared" si="34"/>
        <v>0.49199999999999999</v>
      </c>
    </row>
    <row r="117" spans="1:10" s="13" customFormat="1" ht="12.75" x14ac:dyDescent="0.25">
      <c r="A117" s="201"/>
      <c r="B117" s="60">
        <f t="shared" si="35"/>
        <v>2</v>
      </c>
      <c r="C117" s="185"/>
      <c r="D117" s="37" t="s">
        <v>79</v>
      </c>
      <c r="E117" s="6">
        <v>0.188</v>
      </c>
      <c r="F117" s="58">
        <f t="shared" si="36"/>
        <v>82</v>
      </c>
      <c r="G117" s="47"/>
      <c r="H117" s="5"/>
      <c r="I117" s="7"/>
      <c r="J117" s="8">
        <f t="shared" si="34"/>
        <v>15.416</v>
      </c>
    </row>
    <row r="118" spans="1:10" s="13" customFormat="1" ht="12.75" x14ac:dyDescent="0.25">
      <c r="A118" s="201"/>
      <c r="B118" s="60">
        <f t="shared" si="35"/>
        <v>2</v>
      </c>
      <c r="C118" s="186" t="s">
        <v>86</v>
      </c>
      <c r="D118" s="36" t="s">
        <v>81</v>
      </c>
      <c r="E118" s="6">
        <v>0.04</v>
      </c>
      <c r="F118" s="58">
        <f t="shared" si="36"/>
        <v>82</v>
      </c>
      <c r="G118" s="47">
        <f>Q17</f>
        <v>400</v>
      </c>
      <c r="H118" s="5">
        <f t="shared" ref="H118:H125" si="38">G118*E118</f>
        <v>16</v>
      </c>
      <c r="I118" s="7">
        <f t="shared" ref="I118:I125" si="39">J118*G118</f>
        <v>1312</v>
      </c>
      <c r="J118" s="8">
        <f t="shared" si="34"/>
        <v>3.2800000000000002</v>
      </c>
    </row>
    <row r="119" spans="1:10" s="13" customFormat="1" ht="12.75" x14ac:dyDescent="0.25">
      <c r="A119" s="201"/>
      <c r="B119" s="60">
        <f t="shared" si="35"/>
        <v>2</v>
      </c>
      <c r="C119" s="187"/>
      <c r="D119" s="36" t="s">
        <v>9</v>
      </c>
      <c r="E119" s="6">
        <v>3.0000000000000001E-3</v>
      </c>
      <c r="F119" s="58">
        <f t="shared" si="36"/>
        <v>82</v>
      </c>
      <c r="G119" s="47">
        <f>Q11</f>
        <v>40</v>
      </c>
      <c r="H119" s="5">
        <f t="shared" si="38"/>
        <v>0.12</v>
      </c>
      <c r="I119" s="7">
        <f t="shared" si="39"/>
        <v>9.84</v>
      </c>
      <c r="J119" s="8">
        <f t="shared" si="34"/>
        <v>0.246</v>
      </c>
    </row>
    <row r="120" spans="1:10" s="13" customFormat="1" ht="12.75" x14ac:dyDescent="0.25">
      <c r="A120" s="201"/>
      <c r="B120" s="60">
        <f t="shared" si="35"/>
        <v>2</v>
      </c>
      <c r="C120" s="188"/>
      <c r="D120" s="36" t="s">
        <v>11</v>
      </c>
      <c r="E120" s="6">
        <v>3.0000000000000001E-3</v>
      </c>
      <c r="F120" s="58">
        <f t="shared" si="36"/>
        <v>82</v>
      </c>
      <c r="G120" s="47">
        <f>Q12</f>
        <v>27</v>
      </c>
      <c r="H120" s="5">
        <f t="shared" si="38"/>
        <v>8.1000000000000003E-2</v>
      </c>
      <c r="I120" s="7">
        <f t="shared" si="39"/>
        <v>6.6419999999999995</v>
      </c>
      <c r="J120" s="8">
        <f t="shared" si="34"/>
        <v>0.246</v>
      </c>
    </row>
    <row r="121" spans="1:10" s="13" customFormat="1" ht="12.75" x14ac:dyDescent="0.25">
      <c r="A121" s="201"/>
      <c r="B121" s="60">
        <f t="shared" si="35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6"/>
        <v>82</v>
      </c>
      <c r="G121" s="47">
        <f>Q37</f>
        <v>55</v>
      </c>
      <c r="H121" s="5">
        <f t="shared" si="38"/>
        <v>2.8049999999999997</v>
      </c>
      <c r="I121" s="7">
        <f t="shared" si="39"/>
        <v>230.00999999999996</v>
      </c>
      <c r="J121" s="8">
        <f t="shared" si="34"/>
        <v>4.1819999999999995</v>
      </c>
    </row>
    <row r="122" spans="1:10" s="13" customFormat="1" ht="12.75" x14ac:dyDescent="0.25">
      <c r="A122" s="201"/>
      <c r="B122" s="60">
        <f t="shared" si="35"/>
        <v>2</v>
      </c>
      <c r="C122" s="208"/>
      <c r="D122" s="36" t="s">
        <v>27</v>
      </c>
      <c r="E122" s="6">
        <v>5.0000000000000001E-3</v>
      </c>
      <c r="F122" s="58">
        <f t="shared" si="36"/>
        <v>82</v>
      </c>
      <c r="G122" s="47">
        <f>Q14</f>
        <v>750</v>
      </c>
      <c r="H122" s="5">
        <f t="shared" si="38"/>
        <v>3.75</v>
      </c>
      <c r="I122" s="7">
        <f t="shared" si="39"/>
        <v>307.5</v>
      </c>
      <c r="J122" s="8">
        <f t="shared" si="34"/>
        <v>0.41000000000000003</v>
      </c>
    </row>
    <row r="123" spans="1:10" s="13" customFormat="1" ht="12.75" x14ac:dyDescent="0.25">
      <c r="A123" s="201"/>
      <c r="B123" s="60">
        <f t="shared" si="35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6"/>
        <v>82</v>
      </c>
      <c r="G123" s="47">
        <f>Q35</f>
        <v>150</v>
      </c>
      <c r="H123" s="5">
        <f t="shared" si="38"/>
        <v>6.8999999999999995</v>
      </c>
      <c r="I123" s="7">
        <f t="shared" si="39"/>
        <v>565.79999999999995</v>
      </c>
      <c r="J123" s="8">
        <f t="shared" si="34"/>
        <v>3.7719999999999998</v>
      </c>
    </row>
    <row r="124" spans="1:10" s="13" customFormat="1" ht="12.75" x14ac:dyDescent="0.25">
      <c r="A124" s="201"/>
      <c r="B124" s="60">
        <f t="shared" si="35"/>
        <v>2</v>
      </c>
      <c r="C124" s="206"/>
      <c r="D124" s="36" t="s">
        <v>12</v>
      </c>
      <c r="E124" s="6">
        <v>2.4E-2</v>
      </c>
      <c r="F124" s="58">
        <f t="shared" si="36"/>
        <v>82</v>
      </c>
      <c r="G124" s="47">
        <f>Q15</f>
        <v>53</v>
      </c>
      <c r="H124" s="5">
        <f t="shared" si="38"/>
        <v>1.272</v>
      </c>
      <c r="I124" s="7">
        <f t="shared" si="39"/>
        <v>104.304</v>
      </c>
      <c r="J124" s="8">
        <f t="shared" si="34"/>
        <v>1.968</v>
      </c>
    </row>
    <row r="125" spans="1:10" s="13" customFormat="1" ht="12.75" x14ac:dyDescent="0.25">
      <c r="A125" s="201"/>
      <c r="B125" s="60">
        <f t="shared" si="35"/>
        <v>2</v>
      </c>
      <c r="C125" s="206"/>
      <c r="D125" s="36" t="s">
        <v>13</v>
      </c>
      <c r="E125" s="40">
        <v>2.0000000000000001E-4</v>
      </c>
      <c r="F125" s="58">
        <f t="shared" si="36"/>
        <v>82</v>
      </c>
      <c r="G125" s="47">
        <f>Q16</f>
        <v>315</v>
      </c>
      <c r="H125" s="5">
        <f t="shared" si="38"/>
        <v>6.3E-2</v>
      </c>
      <c r="I125" s="7">
        <f t="shared" si="39"/>
        <v>5.1660000000000004</v>
      </c>
      <c r="J125" s="8">
        <f t="shared" si="34"/>
        <v>1.6400000000000001E-2</v>
      </c>
    </row>
    <row r="126" spans="1:10" s="13" customFormat="1" ht="12.75" x14ac:dyDescent="0.25">
      <c r="A126" s="201"/>
      <c r="B126" s="60">
        <f t="shared" si="35"/>
        <v>2</v>
      </c>
      <c r="C126" s="207"/>
      <c r="D126" s="36" t="s">
        <v>79</v>
      </c>
      <c r="E126" s="6">
        <v>0.17199999999999999</v>
      </c>
      <c r="F126" s="58">
        <f t="shared" si="36"/>
        <v>82</v>
      </c>
      <c r="G126" s="47"/>
      <c r="H126" s="5"/>
      <c r="I126" s="7"/>
      <c r="J126" s="8">
        <f t="shared" si="34"/>
        <v>14.103999999999999</v>
      </c>
    </row>
    <row r="127" spans="1:10" s="13" customFormat="1" ht="12.75" x14ac:dyDescent="0.25">
      <c r="A127" s="201"/>
      <c r="B127" s="60">
        <f t="shared" si="35"/>
        <v>2</v>
      </c>
      <c r="C127" s="3" t="s">
        <v>38</v>
      </c>
      <c r="D127" s="41" t="s">
        <v>38</v>
      </c>
      <c r="E127" s="6">
        <v>0.04</v>
      </c>
      <c r="F127" s="58">
        <f t="shared" si="36"/>
        <v>82</v>
      </c>
      <c r="G127" s="47">
        <f>Q20</f>
        <v>40</v>
      </c>
      <c r="H127" s="5">
        <f>G127*E127</f>
        <v>1.6</v>
      </c>
      <c r="I127" s="7">
        <f>J127*G127</f>
        <v>131.20000000000002</v>
      </c>
      <c r="J127" s="8">
        <f t="shared" si="34"/>
        <v>3.2800000000000002</v>
      </c>
    </row>
    <row r="128" spans="1:10" s="13" customFormat="1" ht="12.75" x14ac:dyDescent="0.25">
      <c r="A128" s="174" t="s">
        <v>41</v>
      </c>
      <c r="B128" s="174"/>
      <c r="C128" s="174"/>
      <c r="D128" s="174"/>
      <c r="E128" s="45"/>
      <c r="F128" s="106"/>
      <c r="G128" s="106"/>
      <c r="H128" s="2">
        <f>SUM(H107:H127)</f>
        <v>60.999999999999993</v>
      </c>
      <c r="I128" s="2">
        <f t="shared" ref="I128:J128" si="40">SUM(I107:I127)</f>
        <v>5001.9999999999991</v>
      </c>
      <c r="J128" s="45">
        <f t="shared" si="40"/>
        <v>69.753095000000002</v>
      </c>
    </row>
    <row r="129" spans="1:10" s="13" customFormat="1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B129*30</f>
        <v>60</v>
      </c>
      <c r="G129" s="47">
        <f>Q9</f>
        <v>38</v>
      </c>
      <c r="H129" s="5">
        <f t="shared" ref="H129:H137" si="41">G129*E129</f>
        <v>1.748</v>
      </c>
      <c r="I129" s="7">
        <f t="shared" ref="I129:I137" si="42">J129*G129</f>
        <v>104.88</v>
      </c>
      <c r="J129" s="8">
        <f>F129*E129</f>
        <v>2.76</v>
      </c>
    </row>
    <row r="130" spans="1:10" s="13" customFormat="1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60</v>
      </c>
      <c r="G130" s="48">
        <f>Q38</f>
        <v>106</v>
      </c>
      <c r="H130" s="5">
        <f t="shared" si="41"/>
        <v>2.12</v>
      </c>
      <c r="I130" s="7">
        <f t="shared" si="42"/>
        <v>127.19999999999999</v>
      </c>
      <c r="J130" s="8">
        <f t="shared" ref="J130:J151" si="43">F130*E130</f>
        <v>1.2</v>
      </c>
    </row>
    <row r="131" spans="1:10" s="13" customFormat="1" ht="12.75" x14ac:dyDescent="0.25">
      <c r="A131" s="201"/>
      <c r="B131" s="60">
        <f t="shared" ref="B131:B151" si="44">B130</f>
        <v>2</v>
      </c>
      <c r="C131" s="182"/>
      <c r="D131" s="37" t="s">
        <v>7</v>
      </c>
      <c r="E131" s="6">
        <v>3.0000000000000001E-3</v>
      </c>
      <c r="F131" s="58">
        <f t="shared" ref="F131:F151" si="45">F130</f>
        <v>60</v>
      </c>
      <c r="G131" s="49">
        <f>Q22</f>
        <v>115</v>
      </c>
      <c r="H131" s="5">
        <f t="shared" si="41"/>
        <v>0.34500000000000003</v>
      </c>
      <c r="I131" s="7">
        <f t="shared" si="42"/>
        <v>20.7</v>
      </c>
      <c r="J131" s="8">
        <f t="shared" si="43"/>
        <v>0.18</v>
      </c>
    </row>
    <row r="132" spans="1:10" s="13" customFormat="1" ht="12.75" x14ac:dyDescent="0.25">
      <c r="A132" s="201"/>
      <c r="B132" s="60">
        <f t="shared" si="44"/>
        <v>2</v>
      </c>
      <c r="C132" s="182"/>
      <c r="D132" s="36" t="s">
        <v>9</v>
      </c>
      <c r="E132" s="6">
        <v>1.3000000000000001E-2</v>
      </c>
      <c r="F132" s="58">
        <f t="shared" si="45"/>
        <v>60</v>
      </c>
      <c r="G132" s="49">
        <f>Q11</f>
        <v>40</v>
      </c>
      <c r="H132" s="5">
        <f t="shared" si="41"/>
        <v>0.52</v>
      </c>
      <c r="I132" s="7">
        <f t="shared" si="42"/>
        <v>31.200000000000003</v>
      </c>
      <c r="J132" s="8">
        <f t="shared" si="43"/>
        <v>0.78</v>
      </c>
    </row>
    <row r="133" spans="1:10" s="13" customFormat="1" ht="12.75" x14ac:dyDescent="0.25">
      <c r="A133" s="201"/>
      <c r="B133" s="60">
        <f t="shared" si="44"/>
        <v>2</v>
      </c>
      <c r="C133" s="183" t="s">
        <v>72</v>
      </c>
      <c r="D133" s="36" t="s">
        <v>8</v>
      </c>
      <c r="E133" s="6">
        <v>0.107</v>
      </c>
      <c r="F133" s="58">
        <f t="shared" si="45"/>
        <v>60</v>
      </c>
      <c r="G133" s="47">
        <f>Q10</f>
        <v>50</v>
      </c>
      <c r="H133" s="5">
        <f t="shared" si="41"/>
        <v>5.35</v>
      </c>
      <c r="I133" s="42">
        <f t="shared" si="42"/>
        <v>321</v>
      </c>
      <c r="J133" s="28">
        <f t="shared" si="43"/>
        <v>6.42</v>
      </c>
    </row>
    <row r="134" spans="1:10" s="13" customFormat="1" ht="12.75" x14ac:dyDescent="0.25">
      <c r="A134" s="201"/>
      <c r="B134" s="60">
        <f t="shared" si="44"/>
        <v>2</v>
      </c>
      <c r="C134" s="184"/>
      <c r="D134" s="36" t="s">
        <v>73</v>
      </c>
      <c r="E134" s="6">
        <v>5.0000000000000001E-3</v>
      </c>
      <c r="F134" s="58">
        <f t="shared" si="45"/>
        <v>60</v>
      </c>
      <c r="G134" s="47">
        <f>Q39</f>
        <v>40</v>
      </c>
      <c r="H134" s="5">
        <f t="shared" si="41"/>
        <v>0.2</v>
      </c>
      <c r="I134" s="42">
        <f t="shared" si="42"/>
        <v>12</v>
      </c>
      <c r="J134" s="28">
        <f t="shared" si="43"/>
        <v>0.3</v>
      </c>
    </row>
    <row r="135" spans="1:10" s="13" customFormat="1" ht="12.75" x14ac:dyDescent="0.25">
      <c r="A135" s="201"/>
      <c r="B135" s="60">
        <f t="shared" si="44"/>
        <v>2</v>
      </c>
      <c r="C135" s="184"/>
      <c r="D135" s="36" t="s">
        <v>9</v>
      </c>
      <c r="E135" s="6">
        <v>1.3000000000000001E-2</v>
      </c>
      <c r="F135" s="58">
        <f t="shared" si="45"/>
        <v>60</v>
      </c>
      <c r="G135" s="47">
        <f>Q11</f>
        <v>40</v>
      </c>
      <c r="H135" s="5">
        <f t="shared" si="41"/>
        <v>0.52</v>
      </c>
      <c r="I135" s="42">
        <f t="shared" si="42"/>
        <v>31.200000000000003</v>
      </c>
      <c r="J135" s="28">
        <f t="shared" si="43"/>
        <v>0.78</v>
      </c>
    </row>
    <row r="136" spans="1:10" s="13" customFormat="1" ht="12.75" x14ac:dyDescent="0.25">
      <c r="A136" s="201"/>
      <c r="B136" s="60">
        <f t="shared" si="44"/>
        <v>2</v>
      </c>
      <c r="C136" s="184"/>
      <c r="D136" s="37" t="s">
        <v>11</v>
      </c>
      <c r="E136" s="6">
        <v>6.0000000000000001E-3</v>
      </c>
      <c r="F136" s="58">
        <f t="shared" si="45"/>
        <v>60</v>
      </c>
      <c r="G136" s="47">
        <f>Q12</f>
        <v>27</v>
      </c>
      <c r="H136" s="5">
        <f t="shared" si="41"/>
        <v>0.16200000000000001</v>
      </c>
      <c r="I136" s="42">
        <f t="shared" si="42"/>
        <v>9.7199999999999989</v>
      </c>
      <c r="J136" s="28">
        <f t="shared" si="43"/>
        <v>0.36</v>
      </c>
    </row>
    <row r="137" spans="1:10" s="13" customFormat="1" ht="12.75" x14ac:dyDescent="0.25">
      <c r="A137" s="201"/>
      <c r="B137" s="60">
        <f t="shared" si="44"/>
        <v>2</v>
      </c>
      <c r="C137" s="184"/>
      <c r="D137" s="37" t="s">
        <v>7</v>
      </c>
      <c r="E137" s="6">
        <v>5.0000000000000001E-3</v>
      </c>
      <c r="F137" s="58">
        <f t="shared" si="45"/>
        <v>60</v>
      </c>
      <c r="G137" s="47">
        <f>Q22</f>
        <v>115</v>
      </c>
      <c r="H137" s="5">
        <f t="shared" si="41"/>
        <v>0.57500000000000007</v>
      </c>
      <c r="I137" s="42">
        <f t="shared" si="42"/>
        <v>34.5</v>
      </c>
      <c r="J137" s="28">
        <f t="shared" si="43"/>
        <v>0.3</v>
      </c>
    </row>
    <row r="138" spans="1:10" s="13" customFormat="1" ht="12.75" x14ac:dyDescent="0.25">
      <c r="A138" s="201"/>
      <c r="B138" s="60">
        <f t="shared" si="44"/>
        <v>2</v>
      </c>
      <c r="C138" s="185"/>
      <c r="D138" s="37" t="s">
        <v>79</v>
      </c>
      <c r="E138" s="6">
        <v>0.188</v>
      </c>
      <c r="F138" s="58">
        <f t="shared" si="45"/>
        <v>60</v>
      </c>
      <c r="G138" s="47"/>
      <c r="H138" s="5"/>
      <c r="I138" s="42"/>
      <c r="J138" s="28">
        <f t="shared" si="43"/>
        <v>11.28</v>
      </c>
    </row>
    <row r="139" spans="1:10" s="13" customFormat="1" ht="12.75" x14ac:dyDescent="0.25">
      <c r="A139" s="201"/>
      <c r="B139" s="60">
        <f t="shared" si="44"/>
        <v>2</v>
      </c>
      <c r="C139" s="205" t="s">
        <v>71</v>
      </c>
      <c r="D139" s="36" t="s">
        <v>81</v>
      </c>
      <c r="E139" s="6">
        <f>H139/G139</f>
        <v>6.583E-2</v>
      </c>
      <c r="F139" s="58">
        <f t="shared" si="45"/>
        <v>60</v>
      </c>
      <c r="G139" s="47">
        <f>Q17</f>
        <v>400</v>
      </c>
      <c r="H139" s="5">
        <f>61-H129-H130-H131-H132-H133-H134-H135-H136-H137-H138-H140-H141-H142-H143-H144-H145-H146-H147-H148-H149-H150-H151</f>
        <v>26.331999999999997</v>
      </c>
      <c r="I139" s="42">
        <f t="shared" ref="I139:I149" si="46">J139*G139</f>
        <v>1579.9199999999998</v>
      </c>
      <c r="J139" s="28">
        <f t="shared" si="43"/>
        <v>3.9497999999999998</v>
      </c>
    </row>
    <row r="140" spans="1:10" s="13" customFormat="1" ht="12.75" x14ac:dyDescent="0.25">
      <c r="A140" s="201"/>
      <c r="B140" s="60">
        <f t="shared" si="44"/>
        <v>2</v>
      </c>
      <c r="C140" s="206"/>
      <c r="D140" s="37" t="s">
        <v>7</v>
      </c>
      <c r="E140" s="6">
        <v>5.0000000000000001E-3</v>
      </c>
      <c r="F140" s="58">
        <f t="shared" si="45"/>
        <v>60</v>
      </c>
      <c r="G140" s="47">
        <f>Q22</f>
        <v>115</v>
      </c>
      <c r="H140" s="5">
        <f t="shared" ref="H140:H149" si="47">G140*E140</f>
        <v>0.57500000000000007</v>
      </c>
      <c r="I140" s="42">
        <f t="shared" si="46"/>
        <v>34.5</v>
      </c>
      <c r="J140" s="28">
        <f t="shared" si="43"/>
        <v>0.3</v>
      </c>
    </row>
    <row r="141" spans="1:10" s="13" customFormat="1" ht="12.75" x14ac:dyDescent="0.25">
      <c r="A141" s="201"/>
      <c r="B141" s="60">
        <f t="shared" si="44"/>
        <v>2</v>
      </c>
      <c r="C141" s="206"/>
      <c r="D141" s="37" t="s">
        <v>32</v>
      </c>
      <c r="E141" s="6">
        <v>1.2E-2</v>
      </c>
      <c r="F141" s="58">
        <f t="shared" si="45"/>
        <v>60</v>
      </c>
      <c r="G141" s="49">
        <f>Q13</f>
        <v>170</v>
      </c>
      <c r="H141" s="5">
        <f t="shared" si="47"/>
        <v>2.04</v>
      </c>
      <c r="I141" s="42">
        <f t="shared" si="46"/>
        <v>122.39999999999999</v>
      </c>
      <c r="J141" s="28">
        <f t="shared" si="43"/>
        <v>0.72</v>
      </c>
    </row>
    <row r="142" spans="1:10" s="13" customFormat="1" ht="12.75" x14ac:dyDescent="0.25">
      <c r="A142" s="201"/>
      <c r="B142" s="60">
        <f t="shared" si="44"/>
        <v>2</v>
      </c>
      <c r="C142" s="206"/>
      <c r="D142" s="37" t="s">
        <v>11</v>
      </c>
      <c r="E142" s="6">
        <v>1.7999999999999999E-2</v>
      </c>
      <c r="F142" s="58">
        <f t="shared" si="45"/>
        <v>60</v>
      </c>
      <c r="G142" s="47">
        <f>Q12</f>
        <v>27</v>
      </c>
      <c r="H142" s="5">
        <f t="shared" si="47"/>
        <v>0.48599999999999999</v>
      </c>
      <c r="I142" s="42">
        <f t="shared" si="46"/>
        <v>29.159999999999997</v>
      </c>
      <c r="J142" s="28">
        <f t="shared" si="43"/>
        <v>1.0799999999999998</v>
      </c>
    </row>
    <row r="143" spans="1:10" s="13" customFormat="1" ht="12.75" x14ac:dyDescent="0.25">
      <c r="A143" s="201"/>
      <c r="B143" s="60">
        <f t="shared" si="44"/>
        <v>2</v>
      </c>
      <c r="C143" s="207"/>
      <c r="D143" s="36" t="s">
        <v>16</v>
      </c>
      <c r="E143" s="6">
        <v>4.0000000000000001E-3</v>
      </c>
      <c r="F143" s="58">
        <f t="shared" si="45"/>
        <v>60</v>
      </c>
      <c r="G143" s="47">
        <f>Q40</f>
        <v>47</v>
      </c>
      <c r="H143" s="5">
        <f t="shared" si="47"/>
        <v>0.188</v>
      </c>
      <c r="I143" s="42">
        <f t="shared" si="46"/>
        <v>11.28</v>
      </c>
      <c r="J143" s="28">
        <f t="shared" si="43"/>
        <v>0.24</v>
      </c>
    </row>
    <row r="144" spans="1:10" s="13" customFormat="1" ht="12.75" x14ac:dyDescent="0.25">
      <c r="A144" s="201"/>
      <c r="B144" s="60">
        <f t="shared" si="44"/>
        <v>2</v>
      </c>
      <c r="C144" s="192" t="s">
        <v>37</v>
      </c>
      <c r="D144" s="36" t="s">
        <v>8</v>
      </c>
      <c r="E144" s="6">
        <v>0.17100000000000001</v>
      </c>
      <c r="F144" s="58">
        <f t="shared" si="45"/>
        <v>60</v>
      </c>
      <c r="G144" s="47">
        <f>Q10</f>
        <v>50</v>
      </c>
      <c r="H144" s="5">
        <f t="shared" si="47"/>
        <v>8.5500000000000007</v>
      </c>
      <c r="I144" s="7">
        <f t="shared" si="46"/>
        <v>513.00000000000011</v>
      </c>
      <c r="J144" s="8">
        <f t="shared" si="43"/>
        <v>10.260000000000002</v>
      </c>
    </row>
    <row r="145" spans="1:45" ht="15.75" customHeight="1" x14ac:dyDescent="0.25">
      <c r="A145" s="201"/>
      <c r="B145" s="60">
        <f t="shared" si="44"/>
        <v>2</v>
      </c>
      <c r="C145" s="193"/>
      <c r="D145" s="36" t="s">
        <v>27</v>
      </c>
      <c r="E145" s="6">
        <v>5.0000000000000001E-3</v>
      </c>
      <c r="F145" s="58">
        <f t="shared" si="45"/>
        <v>60</v>
      </c>
      <c r="G145" s="47">
        <f>Q14</f>
        <v>750</v>
      </c>
      <c r="H145" s="5">
        <f t="shared" si="47"/>
        <v>3.75</v>
      </c>
      <c r="I145" s="7">
        <f t="shared" si="46"/>
        <v>225</v>
      </c>
      <c r="J145" s="8">
        <f t="shared" si="43"/>
        <v>0.3</v>
      </c>
    </row>
    <row r="146" spans="1:45" ht="15.75" customHeight="1" x14ac:dyDescent="0.25">
      <c r="A146" s="201"/>
      <c r="B146" s="60">
        <f t="shared" si="44"/>
        <v>2</v>
      </c>
      <c r="C146" s="194"/>
      <c r="D146" s="36" t="s">
        <v>69</v>
      </c>
      <c r="E146" s="6">
        <v>2.4E-2</v>
      </c>
      <c r="F146" s="58">
        <f t="shared" si="45"/>
        <v>60</v>
      </c>
      <c r="G146" s="47">
        <f>Q24</f>
        <v>84</v>
      </c>
      <c r="H146" s="5">
        <f t="shared" si="47"/>
        <v>2.016</v>
      </c>
      <c r="I146" s="7">
        <f t="shared" si="46"/>
        <v>120.96</v>
      </c>
      <c r="J146" s="8">
        <f t="shared" si="43"/>
        <v>1.44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4"/>
        <v>2</v>
      </c>
      <c r="C147" s="183" t="s">
        <v>39</v>
      </c>
      <c r="D147" s="36" t="s">
        <v>76</v>
      </c>
      <c r="E147" s="44">
        <v>0.02</v>
      </c>
      <c r="F147" s="58">
        <f t="shared" si="45"/>
        <v>60</v>
      </c>
      <c r="G147" s="47">
        <f>Q19</f>
        <v>140</v>
      </c>
      <c r="H147" s="5">
        <f t="shared" si="47"/>
        <v>2.8000000000000003</v>
      </c>
      <c r="I147" s="7">
        <f t="shared" si="46"/>
        <v>168</v>
      </c>
      <c r="J147" s="8">
        <f t="shared" si="43"/>
        <v>1.2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4"/>
        <v>2</v>
      </c>
      <c r="C148" s="184"/>
      <c r="D148" s="36" t="s">
        <v>12</v>
      </c>
      <c r="E148" s="44">
        <v>0.02</v>
      </c>
      <c r="F148" s="58">
        <f t="shared" si="45"/>
        <v>60</v>
      </c>
      <c r="G148" s="47">
        <f>Q15</f>
        <v>53</v>
      </c>
      <c r="H148" s="5">
        <f t="shared" si="47"/>
        <v>1.06</v>
      </c>
      <c r="I148" s="7">
        <f t="shared" si="46"/>
        <v>63.599999999999994</v>
      </c>
      <c r="J148" s="8">
        <f t="shared" si="43"/>
        <v>1.2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4"/>
        <v>2</v>
      </c>
      <c r="C149" s="184"/>
      <c r="D149" s="36" t="s">
        <v>13</v>
      </c>
      <c r="E149" s="19">
        <v>2.0000000000000001E-4</v>
      </c>
      <c r="F149" s="58">
        <f t="shared" si="45"/>
        <v>60</v>
      </c>
      <c r="G149" s="47">
        <f>Q16</f>
        <v>315</v>
      </c>
      <c r="H149" s="5">
        <f t="shared" si="47"/>
        <v>6.3E-2</v>
      </c>
      <c r="I149" s="7">
        <f t="shared" si="46"/>
        <v>3.7800000000000002</v>
      </c>
      <c r="J149" s="8">
        <f t="shared" si="43"/>
        <v>1.2E-2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4"/>
        <v>2</v>
      </c>
      <c r="C150" s="185"/>
      <c r="D150" s="36" t="s">
        <v>79</v>
      </c>
      <c r="E150" s="44">
        <v>0.2</v>
      </c>
      <c r="F150" s="58">
        <f t="shared" si="45"/>
        <v>60</v>
      </c>
      <c r="G150" s="47"/>
      <c r="H150" s="5"/>
      <c r="I150" s="7"/>
      <c r="J150" s="8">
        <f t="shared" si="43"/>
        <v>12</v>
      </c>
      <c r="L150" s="17"/>
    </row>
    <row r="151" spans="1:45" ht="15.75" customHeight="1" x14ac:dyDescent="0.25">
      <c r="A151" s="201"/>
      <c r="B151" s="60">
        <f t="shared" si="44"/>
        <v>2</v>
      </c>
      <c r="C151" s="3" t="s">
        <v>38</v>
      </c>
      <c r="D151" s="41" t="s">
        <v>38</v>
      </c>
      <c r="E151" s="6">
        <v>0.04</v>
      </c>
      <c r="F151" s="58">
        <f t="shared" si="45"/>
        <v>60</v>
      </c>
      <c r="G151" s="47">
        <f>Q20</f>
        <v>40</v>
      </c>
      <c r="H151" s="5">
        <f>G151*E151</f>
        <v>1.6</v>
      </c>
      <c r="I151" s="42">
        <f>J151*G151</f>
        <v>96</v>
      </c>
      <c r="J151" s="28">
        <f t="shared" si="43"/>
        <v>2.4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06"/>
      <c r="G152" s="106"/>
      <c r="H152" s="2">
        <f>SUM(H129:H151)</f>
        <v>61</v>
      </c>
      <c r="I152" s="2">
        <f t="shared" ref="I152:J152" si="48">SUM(I129:I151)</f>
        <v>3660</v>
      </c>
      <c r="J152" s="45">
        <f t="shared" si="48"/>
        <v>59.461799999999997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B159*41</f>
        <v>82</v>
      </c>
      <c r="G159" s="47">
        <f>Q9</f>
        <v>38</v>
      </c>
      <c r="H159" s="105">
        <f t="shared" ref="H159:H165" si="49">G159*E159</f>
        <v>0.95000000000000007</v>
      </c>
      <c r="I159" s="7">
        <f t="shared" ref="I159:I169" si="50">J159*G159</f>
        <v>77.900000000000006</v>
      </c>
      <c r="J159" s="8">
        <f>F159*E159</f>
        <v>2.0500000000000003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82</v>
      </c>
      <c r="G160" s="47">
        <f>Q22</f>
        <v>115</v>
      </c>
      <c r="H160" s="105">
        <f t="shared" si="49"/>
        <v>0.69000000000000006</v>
      </c>
      <c r="I160" s="7">
        <f t="shared" si="50"/>
        <v>56.58</v>
      </c>
      <c r="J160" s="8">
        <f t="shared" ref="J160:J177" si="51">F160*E160</f>
        <v>0.49199999999999999</v>
      </c>
      <c r="L160" s="17"/>
    </row>
    <row r="161" spans="1:18" x14ac:dyDescent="0.25">
      <c r="A161" s="203"/>
      <c r="B161" s="57">
        <f t="shared" ref="B161:B177" si="52">B160</f>
        <v>2</v>
      </c>
      <c r="C161" s="193"/>
      <c r="D161" s="36" t="s">
        <v>8</v>
      </c>
      <c r="E161" s="44">
        <v>3.4000000000000002E-2</v>
      </c>
      <c r="F161" s="58">
        <f t="shared" ref="F161:F177" si="53">F160</f>
        <v>82</v>
      </c>
      <c r="G161" s="47">
        <f>Q10</f>
        <v>50</v>
      </c>
      <c r="H161" s="105">
        <f t="shared" si="49"/>
        <v>1.7000000000000002</v>
      </c>
      <c r="I161" s="7">
        <f t="shared" si="50"/>
        <v>139.4</v>
      </c>
      <c r="J161" s="8">
        <f t="shared" si="51"/>
        <v>2.7880000000000003</v>
      </c>
      <c r="L161" s="17"/>
    </row>
    <row r="162" spans="1:18" x14ac:dyDescent="0.25">
      <c r="A162" s="203"/>
      <c r="B162" s="57">
        <f t="shared" si="52"/>
        <v>2</v>
      </c>
      <c r="C162" s="193"/>
      <c r="D162" s="36" t="s">
        <v>10</v>
      </c>
      <c r="E162" s="44">
        <v>2.5000000000000001E-2</v>
      </c>
      <c r="F162" s="58">
        <f t="shared" si="53"/>
        <v>82</v>
      </c>
      <c r="G162" s="47">
        <f>Q28</f>
        <v>60</v>
      </c>
      <c r="H162" s="105">
        <f t="shared" si="49"/>
        <v>1.5</v>
      </c>
      <c r="I162" s="7">
        <f t="shared" si="50"/>
        <v>123.00000000000001</v>
      </c>
      <c r="J162" s="8">
        <f t="shared" si="51"/>
        <v>2.0500000000000003</v>
      </c>
      <c r="L162" s="17"/>
    </row>
    <row r="163" spans="1:18" x14ac:dyDescent="0.25">
      <c r="A163" s="203"/>
      <c r="B163" s="57">
        <f t="shared" si="52"/>
        <v>2</v>
      </c>
      <c r="C163" s="193"/>
      <c r="D163" s="36" t="s">
        <v>9</v>
      </c>
      <c r="E163" s="44">
        <v>1.7999999999999999E-2</v>
      </c>
      <c r="F163" s="58">
        <f t="shared" si="53"/>
        <v>82</v>
      </c>
      <c r="G163" s="47">
        <f>Q11</f>
        <v>40</v>
      </c>
      <c r="H163" s="105">
        <f t="shared" si="49"/>
        <v>0.72</v>
      </c>
      <c r="I163" s="7">
        <f t="shared" si="50"/>
        <v>59.04</v>
      </c>
      <c r="J163" s="8">
        <f t="shared" si="51"/>
        <v>1.476</v>
      </c>
      <c r="L163" s="17"/>
    </row>
    <row r="164" spans="1:18" x14ac:dyDescent="0.25">
      <c r="A164" s="203"/>
      <c r="B164" s="57">
        <f t="shared" si="52"/>
        <v>2</v>
      </c>
      <c r="C164" s="194"/>
      <c r="D164" s="36" t="s">
        <v>11</v>
      </c>
      <c r="E164" s="44">
        <v>1.7999999999999999E-2</v>
      </c>
      <c r="F164" s="58">
        <f t="shared" si="53"/>
        <v>82</v>
      </c>
      <c r="G164" s="47">
        <f>Q12</f>
        <v>27</v>
      </c>
      <c r="H164" s="105">
        <f t="shared" si="49"/>
        <v>0.48599999999999999</v>
      </c>
      <c r="I164" s="7">
        <f t="shared" si="50"/>
        <v>39.851999999999997</v>
      </c>
      <c r="J164" s="8">
        <f t="shared" si="51"/>
        <v>1.476</v>
      </c>
      <c r="L164" s="17"/>
    </row>
    <row r="165" spans="1:18" x14ac:dyDescent="0.25">
      <c r="A165" s="203"/>
      <c r="B165" s="57">
        <f t="shared" si="52"/>
        <v>2</v>
      </c>
      <c r="C165" s="183" t="s">
        <v>58</v>
      </c>
      <c r="D165" s="36" t="s">
        <v>8</v>
      </c>
      <c r="E165" s="44">
        <v>0.1</v>
      </c>
      <c r="F165" s="58">
        <f t="shared" si="53"/>
        <v>82</v>
      </c>
      <c r="G165" s="47">
        <f>Q10</f>
        <v>50</v>
      </c>
      <c r="H165" s="105">
        <f t="shared" si="49"/>
        <v>5</v>
      </c>
      <c r="I165" s="7">
        <f t="shared" si="50"/>
        <v>410.00000000000006</v>
      </c>
      <c r="J165" s="8">
        <f t="shared" si="51"/>
        <v>8.2000000000000011</v>
      </c>
      <c r="L165" s="17"/>
    </row>
    <row r="166" spans="1:18" x14ac:dyDescent="0.25">
      <c r="A166" s="203"/>
      <c r="B166" s="57">
        <f t="shared" si="52"/>
        <v>2</v>
      </c>
      <c r="C166" s="184"/>
      <c r="D166" s="37" t="s">
        <v>56</v>
      </c>
      <c r="E166" s="6">
        <v>0.01</v>
      </c>
      <c r="F166" s="58">
        <f t="shared" si="53"/>
        <v>82</v>
      </c>
      <c r="G166" s="48">
        <f>Q37</f>
        <v>55</v>
      </c>
      <c r="H166" s="105">
        <f>E166*G166</f>
        <v>0.55000000000000004</v>
      </c>
      <c r="I166" s="7">
        <f t="shared" si="50"/>
        <v>45.1</v>
      </c>
      <c r="J166" s="6">
        <f t="shared" si="51"/>
        <v>0.82000000000000006</v>
      </c>
      <c r="L166" s="17"/>
    </row>
    <row r="167" spans="1:18" x14ac:dyDescent="0.25">
      <c r="A167" s="203"/>
      <c r="B167" s="57">
        <f t="shared" si="52"/>
        <v>2</v>
      </c>
      <c r="C167" s="184"/>
      <c r="D167" s="37" t="s">
        <v>9</v>
      </c>
      <c r="E167" s="6">
        <v>1.2999999999999999E-2</v>
      </c>
      <c r="F167" s="58">
        <f t="shared" si="53"/>
        <v>82</v>
      </c>
      <c r="G167" s="48">
        <f>Q11</f>
        <v>40</v>
      </c>
      <c r="H167" s="105">
        <f>E167*G167</f>
        <v>0.52</v>
      </c>
      <c r="I167" s="7">
        <f t="shared" si="50"/>
        <v>42.64</v>
      </c>
      <c r="J167" s="6">
        <f t="shared" si="51"/>
        <v>1.0660000000000001</v>
      </c>
      <c r="L167" s="17"/>
    </row>
    <row r="168" spans="1:18" x14ac:dyDescent="0.25">
      <c r="A168" s="203"/>
      <c r="B168" s="57">
        <f t="shared" si="52"/>
        <v>2</v>
      </c>
      <c r="C168" s="184"/>
      <c r="D168" s="37" t="s">
        <v>11</v>
      </c>
      <c r="E168" s="6">
        <v>1.2E-2</v>
      </c>
      <c r="F168" s="58">
        <f t="shared" si="53"/>
        <v>82</v>
      </c>
      <c r="G168" s="48">
        <f>Q12</f>
        <v>27</v>
      </c>
      <c r="H168" s="105">
        <f>E168*G168</f>
        <v>0.32400000000000001</v>
      </c>
      <c r="I168" s="7">
        <f t="shared" si="50"/>
        <v>26.567999999999998</v>
      </c>
      <c r="J168" s="6">
        <f t="shared" si="51"/>
        <v>0.98399999999999999</v>
      </c>
      <c r="L168" s="17"/>
    </row>
    <row r="169" spans="1:18" x14ac:dyDescent="0.25">
      <c r="A169" s="203"/>
      <c r="B169" s="57">
        <f t="shared" si="52"/>
        <v>2</v>
      </c>
      <c r="C169" s="184"/>
      <c r="D169" s="37" t="s">
        <v>7</v>
      </c>
      <c r="E169" s="6">
        <v>3.0000000000000001E-3</v>
      </c>
      <c r="F169" s="58">
        <f t="shared" si="53"/>
        <v>82</v>
      </c>
      <c r="G169" s="48">
        <f>Q22</f>
        <v>115</v>
      </c>
      <c r="H169" s="105">
        <f>E169*G169</f>
        <v>0.34500000000000003</v>
      </c>
      <c r="I169" s="7">
        <f t="shared" si="50"/>
        <v>28.29</v>
      </c>
      <c r="J169" s="6">
        <f t="shared" si="51"/>
        <v>0.246</v>
      </c>
      <c r="L169" s="17"/>
    </row>
    <row r="170" spans="1:18" x14ac:dyDescent="0.25">
      <c r="A170" s="203"/>
      <c r="B170" s="57">
        <f t="shared" si="52"/>
        <v>2</v>
      </c>
      <c r="C170" s="185"/>
      <c r="D170" s="37" t="s">
        <v>79</v>
      </c>
      <c r="E170" s="6">
        <v>0.188</v>
      </c>
      <c r="F170" s="58">
        <f t="shared" si="53"/>
        <v>82</v>
      </c>
      <c r="G170" s="48"/>
      <c r="H170" s="105"/>
      <c r="I170" s="7"/>
      <c r="J170" s="6">
        <f t="shared" si="51"/>
        <v>15.416</v>
      </c>
      <c r="L170" s="17"/>
    </row>
    <row r="171" spans="1:18" x14ac:dyDescent="0.25">
      <c r="A171" s="203"/>
      <c r="B171" s="57">
        <f t="shared" si="52"/>
        <v>2</v>
      </c>
      <c r="C171" s="186" t="s">
        <v>33</v>
      </c>
      <c r="D171" s="36" t="s">
        <v>61</v>
      </c>
      <c r="E171" s="6">
        <f>H171/G171</f>
        <v>4.7512820512820526E-2</v>
      </c>
      <c r="F171" s="58">
        <f t="shared" si="53"/>
        <v>82</v>
      </c>
      <c r="G171" s="47">
        <f>Q32</f>
        <v>195</v>
      </c>
      <c r="H171" s="105">
        <f>61-H159-H160-H161-H162-H163-H164-H165-H166-H167-H168-H169-H170-H172-H173-H174-H175-H176-H177</f>
        <v>9.2650000000000023</v>
      </c>
      <c r="I171" s="7">
        <f t="shared" ref="I171:I177" si="54">J171*G171</f>
        <v>759.73000000000025</v>
      </c>
      <c r="J171" s="6">
        <f t="shared" si="51"/>
        <v>3.8960512820512831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2"/>
        <v>2</v>
      </c>
      <c r="C172" s="188"/>
      <c r="D172" s="36" t="s">
        <v>27</v>
      </c>
      <c r="E172" s="6">
        <v>1.2E-2</v>
      </c>
      <c r="F172" s="58">
        <f t="shared" si="53"/>
        <v>82</v>
      </c>
      <c r="G172" s="47">
        <f>Q14</f>
        <v>750</v>
      </c>
      <c r="H172" s="105">
        <f>G172*E172</f>
        <v>9</v>
      </c>
      <c r="I172" s="7">
        <f t="shared" si="54"/>
        <v>738</v>
      </c>
      <c r="J172" s="6">
        <f t="shared" si="51"/>
        <v>0.98399999999999999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2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3"/>
        <v>82</v>
      </c>
      <c r="G173" s="48">
        <f>Q26</f>
        <v>100</v>
      </c>
      <c r="H173" s="105">
        <f>E173*G173</f>
        <v>6.1</v>
      </c>
      <c r="I173" s="7">
        <f t="shared" si="54"/>
        <v>500.2</v>
      </c>
      <c r="J173" s="6">
        <f t="shared" si="51"/>
        <v>5.0019999999999998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2"/>
        <v>2</v>
      </c>
      <c r="C174" s="204"/>
      <c r="D174" s="37" t="s">
        <v>27</v>
      </c>
      <c r="E174" s="6">
        <v>6.0000000000000001E-3</v>
      </c>
      <c r="F174" s="58">
        <f t="shared" si="53"/>
        <v>82</v>
      </c>
      <c r="G174" s="48">
        <f>Q14</f>
        <v>750</v>
      </c>
      <c r="H174" s="105">
        <f>E174*G174</f>
        <v>4.5</v>
      </c>
      <c r="I174" s="7">
        <f t="shared" si="54"/>
        <v>369</v>
      </c>
      <c r="J174" s="6">
        <f t="shared" si="51"/>
        <v>0.49199999999999999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2"/>
        <v>2</v>
      </c>
      <c r="C175" s="108" t="s">
        <v>65</v>
      </c>
      <c r="D175" s="38" t="s">
        <v>107</v>
      </c>
      <c r="E175" s="44">
        <v>0.2</v>
      </c>
      <c r="F175" s="58">
        <f t="shared" si="53"/>
        <v>82</v>
      </c>
      <c r="G175" s="47">
        <f>Q33</f>
        <v>65</v>
      </c>
      <c r="H175" s="105">
        <f>G175*E175</f>
        <v>13</v>
      </c>
      <c r="I175" s="7">
        <f t="shared" si="54"/>
        <v>1066.0000000000002</v>
      </c>
      <c r="J175" s="8">
        <f t="shared" si="51"/>
        <v>16.400000000000002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2"/>
        <v>2</v>
      </c>
      <c r="C176" s="3" t="s">
        <v>38</v>
      </c>
      <c r="D176" s="41" t="s">
        <v>38</v>
      </c>
      <c r="E176" s="8">
        <v>0.04</v>
      </c>
      <c r="F176" s="58">
        <f t="shared" si="53"/>
        <v>82</v>
      </c>
      <c r="G176" s="47">
        <f>Q20</f>
        <v>40</v>
      </c>
      <c r="H176" s="105">
        <f>G176*E176</f>
        <v>1.6</v>
      </c>
      <c r="I176" s="7">
        <f t="shared" si="54"/>
        <v>131.20000000000002</v>
      </c>
      <c r="J176" s="8">
        <f t="shared" si="51"/>
        <v>3.2800000000000002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2"/>
        <v>2</v>
      </c>
      <c r="C177" s="107" t="s">
        <v>22</v>
      </c>
      <c r="D177" s="39" t="s">
        <v>22</v>
      </c>
      <c r="E177" s="6">
        <v>0.05</v>
      </c>
      <c r="F177" s="58">
        <f t="shared" si="53"/>
        <v>82</v>
      </c>
      <c r="G177" s="48">
        <f>Q34</f>
        <v>95</v>
      </c>
      <c r="H177" s="105">
        <f>G177*E177</f>
        <v>4.75</v>
      </c>
      <c r="I177" s="7">
        <f t="shared" si="54"/>
        <v>389.50000000000006</v>
      </c>
      <c r="J177" s="6">
        <f t="shared" si="51"/>
        <v>4.1000000000000005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06"/>
      <c r="G178" s="106"/>
      <c r="H178" s="2">
        <f>SUM(H159:H177)</f>
        <v>61.000000000000007</v>
      </c>
      <c r="I178" s="2">
        <f t="shared" ref="I178:J178" si="55">SUM(I159:I177)</f>
        <v>5002</v>
      </c>
      <c r="J178" s="45">
        <f t="shared" si="55"/>
        <v>71.218051282051277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B179*41</f>
        <v>82</v>
      </c>
      <c r="G179" s="49">
        <f>Q8</f>
        <v>40</v>
      </c>
      <c r="H179" s="5">
        <f t="shared" ref="H179:H188" si="56">G179*E179</f>
        <v>2.4</v>
      </c>
      <c r="I179" s="7">
        <f t="shared" ref="I179:I188" si="57">J179*G179</f>
        <v>196.8</v>
      </c>
      <c r="J179" s="8">
        <f>F179*E179</f>
        <v>4.92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82</v>
      </c>
      <c r="G180" s="49">
        <f>Q11</f>
        <v>40</v>
      </c>
      <c r="H180" s="5">
        <f t="shared" si="56"/>
        <v>0.32</v>
      </c>
      <c r="I180" s="7">
        <f t="shared" si="57"/>
        <v>26.240000000000002</v>
      </c>
      <c r="J180" s="8">
        <f t="shared" ref="J180:J201" si="58">F180*E180</f>
        <v>0.65600000000000003</v>
      </c>
    </row>
    <row r="181" spans="1:45" ht="15.75" customHeight="1" x14ac:dyDescent="0.25">
      <c r="A181" s="181"/>
      <c r="B181" s="60">
        <f t="shared" ref="B181:B201" si="59">B180</f>
        <v>2</v>
      </c>
      <c r="C181" s="182"/>
      <c r="D181" s="37" t="s">
        <v>13</v>
      </c>
      <c r="E181" s="40">
        <v>2.0000000000000001E-4</v>
      </c>
      <c r="F181" s="58">
        <f t="shared" ref="F181:F201" si="60">F180</f>
        <v>82</v>
      </c>
      <c r="G181" s="49">
        <f>Q16</f>
        <v>315</v>
      </c>
      <c r="H181" s="5">
        <f t="shared" si="56"/>
        <v>6.3E-2</v>
      </c>
      <c r="I181" s="7">
        <f t="shared" si="57"/>
        <v>5.1660000000000004</v>
      </c>
      <c r="J181" s="8">
        <f t="shared" si="58"/>
        <v>1.6400000000000001E-2</v>
      </c>
    </row>
    <row r="182" spans="1:45" ht="15.75" customHeight="1" x14ac:dyDescent="0.25">
      <c r="A182" s="181"/>
      <c r="B182" s="60">
        <f t="shared" si="59"/>
        <v>2</v>
      </c>
      <c r="C182" s="182"/>
      <c r="D182" s="36" t="s">
        <v>12</v>
      </c>
      <c r="E182" s="6">
        <v>3.0000000000000001E-3</v>
      </c>
      <c r="F182" s="58">
        <f t="shared" si="60"/>
        <v>82</v>
      </c>
      <c r="G182" s="49">
        <f>Q15</f>
        <v>53</v>
      </c>
      <c r="H182" s="5">
        <f t="shared" si="56"/>
        <v>0.159</v>
      </c>
      <c r="I182" s="7">
        <f t="shared" si="57"/>
        <v>13.038</v>
      </c>
      <c r="J182" s="8">
        <f t="shared" si="58"/>
        <v>0.246</v>
      </c>
    </row>
    <row r="183" spans="1:45" ht="15.75" customHeight="1" x14ac:dyDescent="0.25">
      <c r="A183" s="181"/>
      <c r="B183" s="60">
        <f t="shared" si="59"/>
        <v>2</v>
      </c>
      <c r="C183" s="182"/>
      <c r="D183" s="37" t="s">
        <v>7</v>
      </c>
      <c r="E183" s="6">
        <v>3.0000000000000001E-3</v>
      </c>
      <c r="F183" s="58">
        <f t="shared" si="60"/>
        <v>82</v>
      </c>
      <c r="G183" s="47">
        <f>Q22</f>
        <v>115</v>
      </c>
      <c r="H183" s="5">
        <f t="shared" si="56"/>
        <v>0.34500000000000003</v>
      </c>
      <c r="I183" s="7">
        <f t="shared" si="57"/>
        <v>28.29</v>
      </c>
      <c r="J183" s="8">
        <f t="shared" si="58"/>
        <v>0.246</v>
      </c>
    </row>
    <row r="184" spans="1:45" ht="15.75" customHeight="1" x14ac:dyDescent="0.25">
      <c r="A184" s="181"/>
      <c r="B184" s="60">
        <f t="shared" si="59"/>
        <v>2</v>
      </c>
      <c r="C184" s="183" t="s">
        <v>23</v>
      </c>
      <c r="D184" s="36" t="s">
        <v>8</v>
      </c>
      <c r="E184" s="6">
        <v>0.1</v>
      </c>
      <c r="F184" s="58">
        <f t="shared" si="60"/>
        <v>82</v>
      </c>
      <c r="G184" s="47">
        <f>Q10</f>
        <v>50</v>
      </c>
      <c r="H184" s="5">
        <f t="shared" si="56"/>
        <v>5</v>
      </c>
      <c r="I184" s="7">
        <f t="shared" si="57"/>
        <v>410.00000000000006</v>
      </c>
      <c r="J184" s="8">
        <f t="shared" si="58"/>
        <v>8.2000000000000011</v>
      </c>
    </row>
    <row r="185" spans="1:45" ht="15.75" customHeight="1" x14ac:dyDescent="0.25">
      <c r="A185" s="181"/>
      <c r="B185" s="60">
        <f t="shared" si="59"/>
        <v>2</v>
      </c>
      <c r="C185" s="184"/>
      <c r="D185" s="36" t="s">
        <v>18</v>
      </c>
      <c r="E185" s="6">
        <v>0.02</v>
      </c>
      <c r="F185" s="58">
        <f t="shared" si="60"/>
        <v>82</v>
      </c>
      <c r="G185" s="47">
        <f>Q23</f>
        <v>48</v>
      </c>
      <c r="H185" s="5">
        <f t="shared" si="56"/>
        <v>0.96</v>
      </c>
      <c r="I185" s="7">
        <f t="shared" si="57"/>
        <v>78.72</v>
      </c>
      <c r="J185" s="8">
        <f t="shared" si="58"/>
        <v>1.6400000000000001</v>
      </c>
    </row>
    <row r="186" spans="1:45" ht="15.75" customHeight="1" x14ac:dyDescent="0.25">
      <c r="A186" s="181"/>
      <c r="B186" s="60">
        <f t="shared" si="59"/>
        <v>2</v>
      </c>
      <c r="C186" s="184"/>
      <c r="D186" s="36" t="s">
        <v>9</v>
      </c>
      <c r="E186" s="6">
        <v>1.3000000000000001E-2</v>
      </c>
      <c r="F186" s="58">
        <f t="shared" si="60"/>
        <v>82</v>
      </c>
      <c r="G186" s="47">
        <f>Q11</f>
        <v>40</v>
      </c>
      <c r="H186" s="5">
        <f t="shared" si="56"/>
        <v>0.52</v>
      </c>
      <c r="I186" s="7">
        <f t="shared" si="57"/>
        <v>42.64</v>
      </c>
      <c r="J186" s="8">
        <f t="shared" si="58"/>
        <v>1.0660000000000001</v>
      </c>
    </row>
    <row r="187" spans="1:45" ht="15.75" customHeight="1" x14ac:dyDescent="0.25">
      <c r="A187" s="181"/>
      <c r="B187" s="60">
        <f t="shared" si="59"/>
        <v>2</v>
      </c>
      <c r="C187" s="184"/>
      <c r="D187" s="37" t="s">
        <v>11</v>
      </c>
      <c r="E187" s="6">
        <v>1.2E-2</v>
      </c>
      <c r="F187" s="58">
        <f t="shared" si="60"/>
        <v>82</v>
      </c>
      <c r="G187" s="47">
        <f>Q12</f>
        <v>27</v>
      </c>
      <c r="H187" s="5">
        <f t="shared" si="56"/>
        <v>0.32400000000000001</v>
      </c>
      <c r="I187" s="7">
        <f t="shared" si="57"/>
        <v>26.567999999999998</v>
      </c>
      <c r="J187" s="8">
        <f t="shared" si="58"/>
        <v>0.98399999999999999</v>
      </c>
    </row>
    <row r="188" spans="1:45" ht="15.75" customHeight="1" x14ac:dyDescent="0.25">
      <c r="A188" s="181"/>
      <c r="B188" s="60">
        <f t="shared" si="59"/>
        <v>2</v>
      </c>
      <c r="C188" s="184"/>
      <c r="D188" s="37" t="s">
        <v>7</v>
      </c>
      <c r="E188" s="6">
        <v>5.0000000000000001E-3</v>
      </c>
      <c r="F188" s="58">
        <f t="shared" si="60"/>
        <v>82</v>
      </c>
      <c r="G188" s="47">
        <f>Q22</f>
        <v>115</v>
      </c>
      <c r="H188" s="5">
        <f t="shared" si="56"/>
        <v>0.57500000000000007</v>
      </c>
      <c r="I188" s="7">
        <f t="shared" si="57"/>
        <v>47.150000000000006</v>
      </c>
      <c r="J188" s="8">
        <f t="shared" si="58"/>
        <v>0.41000000000000003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9"/>
        <v>2</v>
      </c>
      <c r="C189" s="185"/>
      <c r="D189" s="37" t="s">
        <v>79</v>
      </c>
      <c r="E189" s="6">
        <v>0.17499999999999999</v>
      </c>
      <c r="F189" s="58">
        <f t="shared" si="60"/>
        <v>82</v>
      </c>
      <c r="G189" s="48"/>
      <c r="H189" s="105"/>
      <c r="I189" s="7"/>
      <c r="J189" s="6">
        <f t="shared" si="58"/>
        <v>14.35</v>
      </c>
    </row>
    <row r="190" spans="1:45" ht="15.75" customHeight="1" x14ac:dyDescent="0.25">
      <c r="A190" s="181"/>
      <c r="B190" s="60">
        <f t="shared" si="59"/>
        <v>2</v>
      </c>
      <c r="C190" s="186" t="s">
        <v>34</v>
      </c>
      <c r="D190" s="36" t="s">
        <v>61</v>
      </c>
      <c r="E190" s="6">
        <f>H190/G190</f>
        <v>6.2482051282051268E-2</v>
      </c>
      <c r="F190" s="58">
        <f t="shared" si="60"/>
        <v>82</v>
      </c>
      <c r="G190" s="47">
        <f>Q32</f>
        <v>195</v>
      </c>
      <c r="H190" s="5">
        <f>61-H179-H180-H181-H182-H183-H184-H185-H186-H187-H188-H191-H192-H193-H194-H195-H196-H197-H199-H200-H201</f>
        <v>12.183999999999997</v>
      </c>
      <c r="I190" s="7">
        <f t="shared" ref="I190:I197" si="61">J190*G190</f>
        <v>999.08799999999974</v>
      </c>
      <c r="J190" s="8">
        <f t="shared" si="58"/>
        <v>5.1235282051282036</v>
      </c>
    </row>
    <row r="191" spans="1:45" ht="15.75" customHeight="1" x14ac:dyDescent="0.25">
      <c r="A191" s="181"/>
      <c r="B191" s="60">
        <f t="shared" si="59"/>
        <v>2</v>
      </c>
      <c r="C191" s="187"/>
      <c r="D191" s="36" t="s">
        <v>9</v>
      </c>
      <c r="E191" s="6">
        <v>0.02</v>
      </c>
      <c r="F191" s="58">
        <f t="shared" si="60"/>
        <v>82</v>
      </c>
      <c r="G191" s="49">
        <f>Q11</f>
        <v>40</v>
      </c>
      <c r="H191" s="5">
        <f t="shared" ref="H191:H197" si="62">G191*E191</f>
        <v>0.8</v>
      </c>
      <c r="I191" s="7">
        <f t="shared" si="61"/>
        <v>65.600000000000009</v>
      </c>
      <c r="J191" s="8">
        <f t="shared" si="58"/>
        <v>1.6400000000000001</v>
      </c>
    </row>
    <row r="192" spans="1:45" ht="15.75" customHeight="1" x14ac:dyDescent="0.25">
      <c r="A192" s="181"/>
      <c r="B192" s="60">
        <f t="shared" si="59"/>
        <v>2</v>
      </c>
      <c r="C192" s="187"/>
      <c r="D192" s="37" t="s">
        <v>11</v>
      </c>
      <c r="E192" s="6">
        <v>1.2999999999999999E-2</v>
      </c>
      <c r="F192" s="58">
        <f t="shared" si="60"/>
        <v>82</v>
      </c>
      <c r="G192" s="47">
        <f>Q12</f>
        <v>27</v>
      </c>
      <c r="H192" s="5">
        <f t="shared" si="62"/>
        <v>0.35099999999999998</v>
      </c>
      <c r="I192" s="7">
        <f t="shared" si="61"/>
        <v>28.782</v>
      </c>
      <c r="J192" s="8">
        <f t="shared" si="58"/>
        <v>1.0660000000000001</v>
      </c>
    </row>
    <row r="193" spans="1:45" ht="15.75" customHeight="1" x14ac:dyDescent="0.25">
      <c r="A193" s="181"/>
      <c r="B193" s="60">
        <f t="shared" si="59"/>
        <v>2</v>
      </c>
      <c r="C193" s="187"/>
      <c r="D193" s="37" t="s">
        <v>27</v>
      </c>
      <c r="E193" s="6">
        <v>0.01</v>
      </c>
      <c r="F193" s="58">
        <f t="shared" si="60"/>
        <v>82</v>
      </c>
      <c r="G193" s="47">
        <f>Q14</f>
        <v>750</v>
      </c>
      <c r="H193" s="5">
        <f t="shared" si="62"/>
        <v>7.5</v>
      </c>
      <c r="I193" s="7">
        <f t="shared" si="61"/>
        <v>615</v>
      </c>
      <c r="J193" s="8">
        <f t="shared" si="58"/>
        <v>0.82000000000000006</v>
      </c>
    </row>
    <row r="194" spans="1:45" ht="15.75" customHeight="1" x14ac:dyDescent="0.25">
      <c r="A194" s="181"/>
      <c r="B194" s="60">
        <f t="shared" si="59"/>
        <v>2</v>
      </c>
      <c r="C194" s="188"/>
      <c r="D194" s="37" t="s">
        <v>87</v>
      </c>
      <c r="E194" s="6">
        <v>5.8000000000000003E-2</v>
      </c>
      <c r="F194" s="58">
        <f t="shared" si="60"/>
        <v>82</v>
      </c>
      <c r="G194" s="47">
        <f>Q18</f>
        <v>58</v>
      </c>
      <c r="H194" s="5">
        <f t="shared" si="62"/>
        <v>3.3640000000000003</v>
      </c>
      <c r="I194" s="7">
        <f t="shared" si="61"/>
        <v>275.84800000000001</v>
      </c>
      <c r="J194" s="8">
        <f t="shared" si="58"/>
        <v>4.7560000000000002</v>
      </c>
    </row>
    <row r="195" spans="1:45" ht="15.75" customHeight="1" x14ac:dyDescent="0.25">
      <c r="A195" s="181"/>
      <c r="B195" s="60">
        <f t="shared" si="59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60"/>
        <v>82</v>
      </c>
      <c r="G195" s="47">
        <f>Q21</f>
        <v>75</v>
      </c>
      <c r="H195" s="5">
        <f t="shared" si="62"/>
        <v>3.4499999999999997</v>
      </c>
      <c r="I195" s="7">
        <f t="shared" si="61"/>
        <v>282.89999999999998</v>
      </c>
      <c r="J195" s="8">
        <f t="shared" si="58"/>
        <v>3.7719999999999998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9"/>
        <v>2</v>
      </c>
      <c r="C196" s="184"/>
      <c r="D196" s="36" t="s">
        <v>12</v>
      </c>
      <c r="E196" s="6">
        <v>2.4E-2</v>
      </c>
      <c r="F196" s="58">
        <f t="shared" si="60"/>
        <v>82</v>
      </c>
      <c r="G196" s="47">
        <f>Q15</f>
        <v>53</v>
      </c>
      <c r="H196" s="5">
        <f t="shared" si="62"/>
        <v>1.272</v>
      </c>
      <c r="I196" s="7">
        <f t="shared" si="61"/>
        <v>104.304</v>
      </c>
      <c r="J196" s="8">
        <f t="shared" si="58"/>
        <v>1.968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9"/>
        <v>2</v>
      </c>
      <c r="C197" s="184"/>
      <c r="D197" s="36" t="s">
        <v>13</v>
      </c>
      <c r="E197" s="40">
        <v>2.0000000000000001E-4</v>
      </c>
      <c r="F197" s="58">
        <f t="shared" si="60"/>
        <v>82</v>
      </c>
      <c r="G197" s="47">
        <f>Q16</f>
        <v>315</v>
      </c>
      <c r="H197" s="5">
        <f t="shared" si="62"/>
        <v>6.3E-2</v>
      </c>
      <c r="I197" s="7">
        <f t="shared" si="61"/>
        <v>5.1660000000000004</v>
      </c>
      <c r="J197" s="8">
        <f t="shared" si="58"/>
        <v>1.6400000000000001E-2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9"/>
        <v>2</v>
      </c>
      <c r="C198" s="185"/>
      <c r="D198" s="36" t="s">
        <v>79</v>
      </c>
      <c r="E198" s="6">
        <v>0.17199999999999999</v>
      </c>
      <c r="F198" s="58">
        <f t="shared" si="60"/>
        <v>82</v>
      </c>
      <c r="G198" s="47"/>
      <c r="H198" s="5"/>
      <c r="I198" s="7"/>
      <c r="J198" s="8">
        <f t="shared" si="58"/>
        <v>14.103999999999999</v>
      </c>
    </row>
    <row r="199" spans="1:45" ht="15.75" customHeight="1" x14ac:dyDescent="0.25">
      <c r="A199" s="181"/>
      <c r="B199" s="60">
        <f t="shared" si="59"/>
        <v>2</v>
      </c>
      <c r="C199" s="3" t="s">
        <v>38</v>
      </c>
      <c r="D199" s="41" t="s">
        <v>38</v>
      </c>
      <c r="E199" s="6">
        <v>0.04</v>
      </c>
      <c r="F199" s="58">
        <f t="shared" si="60"/>
        <v>82</v>
      </c>
      <c r="G199" s="47">
        <f>Q20</f>
        <v>40</v>
      </c>
      <c r="H199" s="5">
        <f>G199*E199</f>
        <v>1.6</v>
      </c>
      <c r="I199" s="7">
        <f>J199*G199</f>
        <v>131.20000000000002</v>
      </c>
      <c r="J199" s="8">
        <f t="shared" si="58"/>
        <v>3.2800000000000002</v>
      </c>
    </row>
    <row r="200" spans="1:45" ht="15.75" customHeight="1" x14ac:dyDescent="0.25">
      <c r="A200" s="181"/>
      <c r="B200" s="60">
        <f t="shared" si="59"/>
        <v>2</v>
      </c>
      <c r="C200" s="107" t="s">
        <v>22</v>
      </c>
      <c r="D200" s="39" t="s">
        <v>22</v>
      </c>
      <c r="E200" s="6">
        <v>0.05</v>
      </c>
      <c r="F200" s="58">
        <f t="shared" si="60"/>
        <v>82</v>
      </c>
      <c r="G200" s="48">
        <f>Q34</f>
        <v>95</v>
      </c>
      <c r="H200" s="5">
        <f>G200*E200</f>
        <v>4.75</v>
      </c>
      <c r="I200" s="7">
        <f>J200*G200</f>
        <v>389.50000000000006</v>
      </c>
      <c r="J200" s="8">
        <f t="shared" si="58"/>
        <v>4.1000000000000005</v>
      </c>
    </row>
    <row r="201" spans="1:45" ht="15.75" customHeight="1" x14ac:dyDescent="0.25">
      <c r="A201" s="191"/>
      <c r="B201" s="60">
        <f t="shared" si="59"/>
        <v>2</v>
      </c>
      <c r="C201" s="108" t="s">
        <v>88</v>
      </c>
      <c r="D201" s="36" t="s">
        <v>25</v>
      </c>
      <c r="E201" s="6">
        <v>0.1</v>
      </c>
      <c r="F201" s="58">
        <f t="shared" si="60"/>
        <v>82</v>
      </c>
      <c r="G201" s="47">
        <f>Q35</f>
        <v>150</v>
      </c>
      <c r="H201" s="5">
        <f>G201*E201</f>
        <v>15</v>
      </c>
      <c r="I201" s="7">
        <f>J201*G201</f>
        <v>1230.0000000000002</v>
      </c>
      <c r="J201" s="8">
        <f t="shared" si="58"/>
        <v>8.2000000000000011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06"/>
      <c r="G202" s="106"/>
      <c r="H202" s="2">
        <f>SUM(H179:H201)</f>
        <v>61</v>
      </c>
      <c r="I202" s="2">
        <f>SUM(I179:I201)</f>
        <v>5002</v>
      </c>
      <c r="J202" s="45">
        <f t="shared" ref="J202" si="63">SUM(J179:J201)</f>
        <v>81.580328205128197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hidden="1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B211*41</f>
        <v>82</v>
      </c>
      <c r="G211" s="47">
        <f>Q9</f>
        <v>38</v>
      </c>
      <c r="H211" s="5">
        <f>G211*E211</f>
        <v>1.748</v>
      </c>
      <c r="I211" s="7">
        <f t="shared" ref="I211:I221" si="64">J211*G211</f>
        <v>143.33599999999998</v>
      </c>
      <c r="J211" s="8">
        <f>F211*E211</f>
        <v>3.7719999999999998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82</v>
      </c>
      <c r="G212" s="48">
        <f>Q38</f>
        <v>106</v>
      </c>
      <c r="H212" s="5">
        <f>G212*E212</f>
        <v>2.12</v>
      </c>
      <c r="I212" s="7">
        <f t="shared" si="64"/>
        <v>173.84</v>
      </c>
      <c r="J212" s="8">
        <f t="shared" ref="J212:J232" si="65">F212*E212</f>
        <v>1.6400000000000001</v>
      </c>
    </row>
    <row r="213" spans="1:45" ht="15.75" customHeight="1" x14ac:dyDescent="0.25">
      <c r="A213" s="201"/>
      <c r="B213" s="60">
        <f t="shared" ref="B213:B232" si="66">B212</f>
        <v>2</v>
      </c>
      <c r="C213" s="182"/>
      <c r="D213" s="37" t="s">
        <v>7</v>
      </c>
      <c r="E213" s="6">
        <v>3.0000000000000001E-3</v>
      </c>
      <c r="F213" s="58">
        <f t="shared" ref="F213:F232" si="67">F212</f>
        <v>82</v>
      </c>
      <c r="G213" s="49">
        <f>Q22</f>
        <v>115</v>
      </c>
      <c r="H213" s="5">
        <f>G213*E213</f>
        <v>0.34500000000000003</v>
      </c>
      <c r="I213" s="7">
        <f t="shared" si="64"/>
        <v>28.29</v>
      </c>
      <c r="J213" s="8">
        <f t="shared" si="65"/>
        <v>0.246</v>
      </c>
    </row>
    <row r="214" spans="1:45" ht="15.75" customHeight="1" x14ac:dyDescent="0.25">
      <c r="A214" s="201"/>
      <c r="B214" s="60">
        <f t="shared" si="66"/>
        <v>2</v>
      </c>
      <c r="C214" s="182"/>
      <c r="D214" s="36" t="s">
        <v>9</v>
      </c>
      <c r="E214" s="6">
        <v>1.3000000000000001E-2</v>
      </c>
      <c r="F214" s="58">
        <f t="shared" si="67"/>
        <v>82</v>
      </c>
      <c r="G214" s="49">
        <f>Q11</f>
        <v>40</v>
      </c>
      <c r="H214" s="5">
        <f>G214*E214</f>
        <v>0.52</v>
      </c>
      <c r="I214" s="7">
        <f t="shared" si="64"/>
        <v>42.64</v>
      </c>
      <c r="J214" s="8">
        <f t="shared" si="65"/>
        <v>1.0660000000000001</v>
      </c>
    </row>
    <row r="215" spans="1:45" ht="15.75" customHeight="1" x14ac:dyDescent="0.25">
      <c r="A215" s="201"/>
      <c r="B215" s="60">
        <f t="shared" si="66"/>
        <v>2</v>
      </c>
      <c r="C215" s="183" t="s">
        <v>31</v>
      </c>
      <c r="D215" s="36" t="s">
        <v>81</v>
      </c>
      <c r="E215" s="40">
        <f>H215/G215</f>
        <v>1.120249999999999E-2</v>
      </c>
      <c r="F215" s="58">
        <f t="shared" si="67"/>
        <v>82</v>
      </c>
      <c r="G215" s="47">
        <f>Q17</f>
        <v>400</v>
      </c>
      <c r="H215" s="5">
        <f>61-H211-H212-H213-H214-H216-H217-H218-H219-H220-H221-H222-H223-H224-H225-H226-H227-H228-H229-H230-H231-H232</f>
        <v>4.4809999999999963</v>
      </c>
      <c r="I215" s="7">
        <f t="shared" si="64"/>
        <v>367.44199999999967</v>
      </c>
      <c r="J215" s="8">
        <f t="shared" si="65"/>
        <v>0.91860499999999923</v>
      </c>
    </row>
    <row r="216" spans="1:45" ht="15.75" customHeight="1" x14ac:dyDescent="0.25">
      <c r="A216" s="201"/>
      <c r="B216" s="60">
        <f t="shared" si="66"/>
        <v>2</v>
      </c>
      <c r="C216" s="184"/>
      <c r="D216" s="36" t="s">
        <v>8</v>
      </c>
      <c r="E216" s="6">
        <v>0.107</v>
      </c>
      <c r="F216" s="58">
        <f t="shared" si="67"/>
        <v>82</v>
      </c>
      <c r="G216" s="47">
        <f>Q10</f>
        <v>50</v>
      </c>
      <c r="H216" s="5">
        <f t="shared" ref="H216:H221" si="68">G216*E216</f>
        <v>5.35</v>
      </c>
      <c r="I216" s="7">
        <f t="shared" si="64"/>
        <v>438.69999999999993</v>
      </c>
      <c r="J216" s="8">
        <f t="shared" si="65"/>
        <v>8.7739999999999991</v>
      </c>
    </row>
    <row r="217" spans="1:45" ht="15.75" customHeight="1" x14ac:dyDescent="0.25">
      <c r="A217" s="201"/>
      <c r="B217" s="60">
        <f t="shared" si="66"/>
        <v>2</v>
      </c>
      <c r="C217" s="184"/>
      <c r="D217" s="36" t="s">
        <v>87</v>
      </c>
      <c r="E217" s="6">
        <v>6.0000000000000001E-3</v>
      </c>
      <c r="F217" s="58">
        <f t="shared" si="67"/>
        <v>82</v>
      </c>
      <c r="G217" s="47">
        <f>Q18</f>
        <v>58</v>
      </c>
      <c r="H217" s="5">
        <f t="shared" si="68"/>
        <v>0.34800000000000003</v>
      </c>
      <c r="I217" s="7">
        <f t="shared" si="64"/>
        <v>28.536000000000001</v>
      </c>
      <c r="J217" s="8">
        <f t="shared" si="65"/>
        <v>0.49199999999999999</v>
      </c>
    </row>
    <row r="218" spans="1:45" ht="15.75" customHeight="1" x14ac:dyDescent="0.25">
      <c r="A218" s="201"/>
      <c r="B218" s="60">
        <f t="shared" si="66"/>
        <v>2</v>
      </c>
      <c r="C218" s="184"/>
      <c r="D218" s="36" t="s">
        <v>9</v>
      </c>
      <c r="E218" s="6">
        <v>1.3000000000000001E-2</v>
      </c>
      <c r="F218" s="58">
        <f t="shared" si="67"/>
        <v>82</v>
      </c>
      <c r="G218" s="47">
        <f>Q11</f>
        <v>40</v>
      </c>
      <c r="H218" s="5">
        <f t="shared" si="68"/>
        <v>0.52</v>
      </c>
      <c r="I218" s="7">
        <f t="shared" si="64"/>
        <v>42.64</v>
      </c>
      <c r="J218" s="8">
        <f t="shared" si="65"/>
        <v>1.0660000000000001</v>
      </c>
    </row>
    <row r="219" spans="1:45" ht="15.75" customHeight="1" x14ac:dyDescent="0.25">
      <c r="A219" s="201"/>
      <c r="B219" s="60">
        <f t="shared" si="66"/>
        <v>2</v>
      </c>
      <c r="C219" s="184"/>
      <c r="D219" s="37" t="s">
        <v>11</v>
      </c>
      <c r="E219" s="6">
        <v>1.2E-2</v>
      </c>
      <c r="F219" s="58">
        <f t="shared" si="67"/>
        <v>82</v>
      </c>
      <c r="G219" s="47">
        <f>Q12</f>
        <v>27</v>
      </c>
      <c r="H219" s="5">
        <f t="shared" si="68"/>
        <v>0.32400000000000001</v>
      </c>
      <c r="I219" s="7">
        <f t="shared" si="64"/>
        <v>26.567999999999998</v>
      </c>
      <c r="J219" s="8">
        <f t="shared" si="65"/>
        <v>0.98399999999999999</v>
      </c>
    </row>
    <row r="220" spans="1:45" ht="15.75" customHeight="1" x14ac:dyDescent="0.25">
      <c r="A220" s="201"/>
      <c r="B220" s="60">
        <f t="shared" si="66"/>
        <v>2</v>
      </c>
      <c r="C220" s="184"/>
      <c r="D220" s="37" t="s">
        <v>7</v>
      </c>
      <c r="E220" s="6">
        <v>3.0000000000000001E-3</v>
      </c>
      <c r="F220" s="58">
        <f t="shared" si="67"/>
        <v>82</v>
      </c>
      <c r="G220" s="47">
        <f>Q22</f>
        <v>115</v>
      </c>
      <c r="H220" s="5">
        <f t="shared" si="68"/>
        <v>0.34500000000000003</v>
      </c>
      <c r="I220" s="7">
        <f t="shared" si="64"/>
        <v>28.29</v>
      </c>
      <c r="J220" s="8">
        <f t="shared" si="65"/>
        <v>0.246</v>
      </c>
    </row>
    <row r="221" spans="1:45" ht="15.75" customHeight="1" x14ac:dyDescent="0.25">
      <c r="A221" s="201"/>
      <c r="B221" s="60">
        <f t="shared" si="66"/>
        <v>2</v>
      </c>
      <c r="C221" s="184"/>
      <c r="D221" s="37" t="s">
        <v>32</v>
      </c>
      <c r="E221" s="6">
        <v>6.0000000000000001E-3</v>
      </c>
      <c r="F221" s="58">
        <f t="shared" si="67"/>
        <v>82</v>
      </c>
      <c r="G221" s="47">
        <f>Q13</f>
        <v>170</v>
      </c>
      <c r="H221" s="5">
        <f t="shared" si="68"/>
        <v>1.02</v>
      </c>
      <c r="I221" s="7">
        <f t="shared" si="64"/>
        <v>83.64</v>
      </c>
      <c r="J221" s="8">
        <f t="shared" si="65"/>
        <v>0.49199999999999999</v>
      </c>
    </row>
    <row r="222" spans="1:45" ht="15.75" customHeight="1" x14ac:dyDescent="0.25">
      <c r="A222" s="201"/>
      <c r="B222" s="60">
        <f t="shared" si="66"/>
        <v>2</v>
      </c>
      <c r="C222" s="185"/>
      <c r="D222" s="37" t="s">
        <v>79</v>
      </c>
      <c r="E222" s="6">
        <v>0.188</v>
      </c>
      <c r="F222" s="58">
        <f t="shared" si="67"/>
        <v>82</v>
      </c>
      <c r="G222" s="47"/>
      <c r="H222" s="5"/>
      <c r="I222" s="7"/>
      <c r="J222" s="8">
        <f t="shared" si="65"/>
        <v>15.416</v>
      </c>
    </row>
    <row r="223" spans="1:45" ht="15.75" customHeight="1" x14ac:dyDescent="0.25">
      <c r="A223" s="201"/>
      <c r="B223" s="60">
        <f t="shared" si="66"/>
        <v>2</v>
      </c>
      <c r="C223" s="186" t="s">
        <v>86</v>
      </c>
      <c r="D223" s="36" t="s">
        <v>81</v>
      </c>
      <c r="E223" s="6">
        <v>7.9000000000000001E-2</v>
      </c>
      <c r="F223" s="58">
        <f t="shared" si="67"/>
        <v>82</v>
      </c>
      <c r="G223" s="47">
        <f>Q17</f>
        <v>400</v>
      </c>
      <c r="H223" s="5">
        <f t="shared" ref="H223:H230" si="69">G223*E223</f>
        <v>31.6</v>
      </c>
      <c r="I223" s="7">
        <f t="shared" ref="I223:I230" si="70">J223*G223</f>
        <v>2591.1999999999998</v>
      </c>
      <c r="J223" s="8">
        <f t="shared" si="65"/>
        <v>6.4779999999999998</v>
      </c>
    </row>
    <row r="224" spans="1:45" ht="15.75" customHeight="1" x14ac:dyDescent="0.25">
      <c r="A224" s="201"/>
      <c r="B224" s="60">
        <f t="shared" si="66"/>
        <v>2</v>
      </c>
      <c r="C224" s="187"/>
      <c r="D224" s="36" t="s">
        <v>9</v>
      </c>
      <c r="E224" s="6">
        <v>3.0000000000000001E-3</v>
      </c>
      <c r="F224" s="58">
        <f t="shared" si="67"/>
        <v>82</v>
      </c>
      <c r="G224" s="47">
        <f>Q11</f>
        <v>40</v>
      </c>
      <c r="H224" s="5">
        <f t="shared" si="69"/>
        <v>0.12</v>
      </c>
      <c r="I224" s="7">
        <f t="shared" si="70"/>
        <v>9.84</v>
      </c>
      <c r="J224" s="8">
        <f t="shared" si="65"/>
        <v>0.246</v>
      </c>
    </row>
    <row r="225" spans="1:45" ht="15.75" customHeight="1" x14ac:dyDescent="0.25">
      <c r="A225" s="201"/>
      <c r="B225" s="60">
        <f t="shared" si="66"/>
        <v>2</v>
      </c>
      <c r="C225" s="188"/>
      <c r="D225" s="36" t="s">
        <v>11</v>
      </c>
      <c r="E225" s="6">
        <v>3.0000000000000001E-3</v>
      </c>
      <c r="F225" s="58">
        <f t="shared" si="67"/>
        <v>82</v>
      </c>
      <c r="G225" s="47">
        <f>Q12</f>
        <v>27</v>
      </c>
      <c r="H225" s="5">
        <f t="shared" si="69"/>
        <v>8.1000000000000003E-2</v>
      </c>
      <c r="I225" s="7">
        <f t="shared" si="70"/>
        <v>6.6419999999999995</v>
      </c>
      <c r="J225" s="8">
        <f t="shared" si="65"/>
        <v>0.246</v>
      </c>
    </row>
    <row r="226" spans="1:45" ht="15.75" customHeight="1" x14ac:dyDescent="0.25">
      <c r="A226" s="201"/>
      <c r="B226" s="60">
        <f t="shared" si="6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67"/>
        <v>82</v>
      </c>
      <c r="G226" s="47">
        <f>Q37</f>
        <v>55</v>
      </c>
      <c r="H226" s="5">
        <f t="shared" si="69"/>
        <v>2.8049999999999997</v>
      </c>
      <c r="I226" s="7">
        <f t="shared" si="70"/>
        <v>230.00999999999996</v>
      </c>
      <c r="J226" s="8">
        <f t="shared" si="65"/>
        <v>4.1819999999999995</v>
      </c>
    </row>
    <row r="227" spans="1:45" ht="15.75" customHeight="1" x14ac:dyDescent="0.25">
      <c r="A227" s="201"/>
      <c r="B227" s="60">
        <f t="shared" si="66"/>
        <v>2</v>
      </c>
      <c r="C227" s="185"/>
      <c r="D227" s="36" t="s">
        <v>27</v>
      </c>
      <c r="E227" s="6">
        <v>5.0000000000000001E-3</v>
      </c>
      <c r="F227" s="58">
        <f t="shared" si="67"/>
        <v>82</v>
      </c>
      <c r="G227" s="47">
        <f>Q14</f>
        <v>750</v>
      </c>
      <c r="H227" s="5">
        <f t="shared" si="69"/>
        <v>3.75</v>
      </c>
      <c r="I227" s="7">
        <f t="shared" si="70"/>
        <v>307.5</v>
      </c>
      <c r="J227" s="8">
        <f t="shared" si="65"/>
        <v>0.41000000000000003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6"/>
        <v>2</v>
      </c>
      <c r="C228" s="183" t="s">
        <v>39</v>
      </c>
      <c r="D228" s="36" t="s">
        <v>76</v>
      </c>
      <c r="E228" s="44">
        <v>0.02</v>
      </c>
      <c r="F228" s="58">
        <f t="shared" si="67"/>
        <v>82</v>
      </c>
      <c r="G228" s="47">
        <f>Q19</f>
        <v>140</v>
      </c>
      <c r="H228" s="5">
        <f t="shared" si="69"/>
        <v>2.8000000000000003</v>
      </c>
      <c r="I228" s="7">
        <f t="shared" si="70"/>
        <v>229.60000000000002</v>
      </c>
      <c r="J228" s="8">
        <f t="shared" si="65"/>
        <v>1.6400000000000001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6"/>
        <v>2</v>
      </c>
      <c r="C229" s="184"/>
      <c r="D229" s="36" t="s">
        <v>12</v>
      </c>
      <c r="E229" s="44">
        <v>0.02</v>
      </c>
      <c r="F229" s="58">
        <f t="shared" si="67"/>
        <v>82</v>
      </c>
      <c r="G229" s="47">
        <f>Q15</f>
        <v>53</v>
      </c>
      <c r="H229" s="5">
        <f t="shared" si="69"/>
        <v>1.06</v>
      </c>
      <c r="I229" s="7">
        <f t="shared" si="70"/>
        <v>86.92</v>
      </c>
      <c r="J229" s="8">
        <f t="shared" si="65"/>
        <v>1.6400000000000001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6"/>
        <v>2</v>
      </c>
      <c r="C230" s="184"/>
      <c r="D230" s="36" t="s">
        <v>13</v>
      </c>
      <c r="E230" s="19">
        <v>2.0000000000000001E-4</v>
      </c>
      <c r="F230" s="58">
        <f t="shared" si="67"/>
        <v>82</v>
      </c>
      <c r="G230" s="47">
        <f>Q16</f>
        <v>315</v>
      </c>
      <c r="H230" s="5">
        <f t="shared" si="69"/>
        <v>6.3E-2</v>
      </c>
      <c r="I230" s="7">
        <f t="shared" si="70"/>
        <v>5.1660000000000004</v>
      </c>
      <c r="J230" s="8">
        <f t="shared" si="65"/>
        <v>1.6400000000000001E-2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6"/>
        <v>2</v>
      </c>
      <c r="C231" s="185"/>
      <c r="D231" s="36" t="s">
        <v>79</v>
      </c>
      <c r="E231" s="44">
        <v>0.2</v>
      </c>
      <c r="F231" s="58">
        <f t="shared" si="67"/>
        <v>82</v>
      </c>
      <c r="G231" s="47"/>
      <c r="H231" s="5"/>
      <c r="I231" s="7"/>
      <c r="J231" s="8">
        <f t="shared" si="65"/>
        <v>16.400000000000002</v>
      </c>
    </row>
    <row r="232" spans="1:45" ht="15.75" customHeight="1" x14ac:dyDescent="0.25">
      <c r="A232" s="201"/>
      <c r="B232" s="60">
        <f t="shared" si="66"/>
        <v>2</v>
      </c>
      <c r="C232" s="3" t="s">
        <v>38</v>
      </c>
      <c r="D232" s="41" t="s">
        <v>38</v>
      </c>
      <c r="E232" s="6">
        <v>0.04</v>
      </c>
      <c r="F232" s="58">
        <f t="shared" si="67"/>
        <v>82</v>
      </c>
      <c r="G232" s="47">
        <f>Q20</f>
        <v>40</v>
      </c>
      <c r="H232" s="5">
        <f>G232*E232</f>
        <v>1.6</v>
      </c>
      <c r="I232" s="7">
        <f>J232*G232</f>
        <v>131.20000000000002</v>
      </c>
      <c r="J232" s="8">
        <f t="shared" si="65"/>
        <v>3.2800000000000002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06"/>
      <c r="G233" s="106"/>
      <c r="H233" s="2">
        <f>SUM(H211:H232)</f>
        <v>61</v>
      </c>
      <c r="I233" s="2">
        <f t="shared" ref="I233:J233" si="71">SUM(I211:I232)</f>
        <v>5002</v>
      </c>
      <c r="J233" s="45">
        <f t="shared" si="71"/>
        <v>69.651005000000012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f>B234*41</f>
        <v>82</v>
      </c>
      <c r="G234" s="47">
        <f>Q9</f>
        <v>38</v>
      </c>
      <c r="H234" s="5">
        <f t="shared" ref="H234:H246" si="72">G234*E234</f>
        <v>1.3680000000000001</v>
      </c>
      <c r="I234" s="7">
        <f t="shared" ref="I234:I246" si="73">J234*G234</f>
        <v>112.17600000000002</v>
      </c>
      <c r="J234" s="8">
        <f>F234*E234</f>
        <v>2.9520000000000004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82</v>
      </c>
      <c r="G235" s="47">
        <f>Q31</f>
        <v>140</v>
      </c>
      <c r="H235" s="5">
        <f t="shared" si="72"/>
        <v>1.4000000000000001</v>
      </c>
      <c r="I235" s="7">
        <f t="shared" si="73"/>
        <v>114.80000000000001</v>
      </c>
      <c r="J235" s="8">
        <f t="shared" ref="J235:J258" si="74">F235*E235</f>
        <v>0.82000000000000006</v>
      </c>
    </row>
    <row r="236" spans="1:45" ht="15.75" customHeight="1" x14ac:dyDescent="0.25">
      <c r="A236" s="181"/>
      <c r="B236" s="60">
        <f t="shared" ref="B236:B258" si="75">B235</f>
        <v>2</v>
      </c>
      <c r="C236" s="195"/>
      <c r="D236" s="36" t="s">
        <v>17</v>
      </c>
      <c r="E236" s="6">
        <v>0.01</v>
      </c>
      <c r="F236" s="58">
        <f t="shared" ref="F236:F258" si="76">F235</f>
        <v>82</v>
      </c>
      <c r="G236" s="48">
        <f>Q36</f>
        <v>350</v>
      </c>
      <c r="H236" s="5">
        <f t="shared" si="72"/>
        <v>3.5</v>
      </c>
      <c r="I236" s="7">
        <f t="shared" si="73"/>
        <v>287</v>
      </c>
      <c r="J236" s="8">
        <f t="shared" si="74"/>
        <v>0.82000000000000006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5"/>
        <v>2</v>
      </c>
      <c r="C237" s="195"/>
      <c r="D237" s="37" t="s">
        <v>7</v>
      </c>
      <c r="E237" s="6">
        <v>4.0000000000000001E-3</v>
      </c>
      <c r="F237" s="58">
        <f t="shared" si="76"/>
        <v>82</v>
      </c>
      <c r="G237" s="49">
        <f>Q22</f>
        <v>115</v>
      </c>
      <c r="H237" s="5">
        <f t="shared" si="72"/>
        <v>0.46</v>
      </c>
      <c r="I237" s="7">
        <f t="shared" si="73"/>
        <v>37.72</v>
      </c>
      <c r="J237" s="8">
        <f t="shared" si="74"/>
        <v>0.32800000000000001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5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6"/>
        <v>82</v>
      </c>
      <c r="G238" s="47">
        <f t="shared" ref="G238:G246" si="77">Q8</f>
        <v>40</v>
      </c>
      <c r="H238" s="5">
        <f t="shared" si="72"/>
        <v>1</v>
      </c>
      <c r="I238" s="7">
        <f t="shared" si="73"/>
        <v>82.000000000000014</v>
      </c>
      <c r="J238" s="8">
        <f t="shared" si="74"/>
        <v>2.0500000000000003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5"/>
        <v>2</v>
      </c>
      <c r="C239" s="197"/>
      <c r="D239" s="36" t="s">
        <v>6</v>
      </c>
      <c r="E239" s="44">
        <v>0.05</v>
      </c>
      <c r="F239" s="58">
        <f t="shared" si="76"/>
        <v>82</v>
      </c>
      <c r="G239" s="48">
        <f t="shared" si="77"/>
        <v>38</v>
      </c>
      <c r="H239" s="5">
        <f t="shared" si="72"/>
        <v>1.9000000000000001</v>
      </c>
      <c r="I239" s="7">
        <f t="shared" si="73"/>
        <v>155.80000000000001</v>
      </c>
      <c r="J239" s="8">
        <f t="shared" si="74"/>
        <v>4.1000000000000005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5"/>
        <v>2</v>
      </c>
      <c r="C240" s="197"/>
      <c r="D240" s="36" t="s">
        <v>8</v>
      </c>
      <c r="E240" s="44">
        <v>2.7E-2</v>
      </c>
      <c r="F240" s="58">
        <f t="shared" si="76"/>
        <v>82</v>
      </c>
      <c r="G240" s="49">
        <f t="shared" si="77"/>
        <v>50</v>
      </c>
      <c r="H240" s="5">
        <f t="shared" si="72"/>
        <v>1.35</v>
      </c>
      <c r="I240" s="7">
        <f t="shared" si="73"/>
        <v>110.7</v>
      </c>
      <c r="J240" s="8">
        <f t="shared" si="74"/>
        <v>2.214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5"/>
        <v>2</v>
      </c>
      <c r="C241" s="197"/>
      <c r="D241" s="36" t="s">
        <v>9</v>
      </c>
      <c r="E241" s="44">
        <v>1.2999999999999999E-2</v>
      </c>
      <c r="F241" s="58">
        <f t="shared" si="76"/>
        <v>82</v>
      </c>
      <c r="G241" s="50">
        <f t="shared" si="77"/>
        <v>40</v>
      </c>
      <c r="H241" s="5">
        <f t="shared" si="72"/>
        <v>0.52</v>
      </c>
      <c r="I241" s="7">
        <f t="shared" si="73"/>
        <v>42.64</v>
      </c>
      <c r="J241" s="8">
        <f t="shared" si="74"/>
        <v>1.0660000000000001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5"/>
        <v>2</v>
      </c>
      <c r="C242" s="197"/>
      <c r="D242" s="36" t="s">
        <v>11</v>
      </c>
      <c r="E242" s="44">
        <v>1.2E-2</v>
      </c>
      <c r="F242" s="58">
        <f t="shared" si="76"/>
        <v>82</v>
      </c>
      <c r="G242" s="47">
        <f t="shared" si="77"/>
        <v>27</v>
      </c>
      <c r="H242" s="5">
        <f t="shared" si="72"/>
        <v>0.32400000000000001</v>
      </c>
      <c r="I242" s="7">
        <f t="shared" si="73"/>
        <v>26.567999999999998</v>
      </c>
      <c r="J242" s="8">
        <f t="shared" si="74"/>
        <v>0.98399999999999999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5"/>
        <v>2</v>
      </c>
      <c r="C243" s="197"/>
      <c r="D243" s="36" t="s">
        <v>32</v>
      </c>
      <c r="E243" s="19">
        <v>7.4999999999999997E-3</v>
      </c>
      <c r="F243" s="58">
        <f t="shared" si="76"/>
        <v>82</v>
      </c>
      <c r="G243" s="47">
        <f t="shared" si="77"/>
        <v>170</v>
      </c>
      <c r="H243" s="5">
        <f t="shared" si="72"/>
        <v>1.2749999999999999</v>
      </c>
      <c r="I243" s="7">
        <f t="shared" si="73"/>
        <v>104.55</v>
      </c>
      <c r="J243" s="8">
        <f t="shared" si="74"/>
        <v>0.61499999999999999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5"/>
        <v>2</v>
      </c>
      <c r="C244" s="197"/>
      <c r="D244" s="36" t="s">
        <v>27</v>
      </c>
      <c r="E244" s="44">
        <v>5.0000000000000001E-3</v>
      </c>
      <c r="F244" s="58">
        <f t="shared" si="76"/>
        <v>82</v>
      </c>
      <c r="G244" s="47">
        <f t="shared" si="77"/>
        <v>750</v>
      </c>
      <c r="H244" s="5">
        <f t="shared" si="72"/>
        <v>3.75</v>
      </c>
      <c r="I244" s="7">
        <f t="shared" si="73"/>
        <v>307.5</v>
      </c>
      <c r="J244" s="8">
        <f t="shared" si="74"/>
        <v>0.41000000000000003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5"/>
        <v>2</v>
      </c>
      <c r="C245" s="197"/>
      <c r="D245" s="36" t="s">
        <v>12</v>
      </c>
      <c r="E245" s="19">
        <v>2.5000000000000001E-3</v>
      </c>
      <c r="F245" s="58">
        <f t="shared" si="76"/>
        <v>82</v>
      </c>
      <c r="G245" s="47">
        <f t="shared" si="77"/>
        <v>53</v>
      </c>
      <c r="H245" s="5">
        <f t="shared" si="72"/>
        <v>0.13250000000000001</v>
      </c>
      <c r="I245" s="7">
        <f t="shared" si="73"/>
        <v>10.865</v>
      </c>
      <c r="J245" s="8">
        <f t="shared" si="74"/>
        <v>0.20500000000000002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5"/>
        <v>2</v>
      </c>
      <c r="C246" s="197"/>
      <c r="D246" s="36" t="s">
        <v>13</v>
      </c>
      <c r="E246" s="19">
        <v>4.0000000000000002E-4</v>
      </c>
      <c r="F246" s="58">
        <f t="shared" si="76"/>
        <v>82</v>
      </c>
      <c r="G246" s="47">
        <f t="shared" si="77"/>
        <v>315</v>
      </c>
      <c r="H246" s="5">
        <f t="shared" si="72"/>
        <v>0.126</v>
      </c>
      <c r="I246" s="7">
        <f t="shared" si="73"/>
        <v>10.332000000000001</v>
      </c>
      <c r="J246" s="8">
        <f t="shared" si="74"/>
        <v>3.2800000000000003E-2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5"/>
        <v>2</v>
      </c>
      <c r="C247" s="198"/>
      <c r="D247" s="36" t="s">
        <v>79</v>
      </c>
      <c r="E247" s="44">
        <v>0.2</v>
      </c>
      <c r="F247" s="58">
        <f t="shared" si="76"/>
        <v>82</v>
      </c>
      <c r="G247" s="47"/>
      <c r="H247" s="5"/>
      <c r="I247" s="7"/>
      <c r="J247" s="8">
        <f>F247*E247</f>
        <v>16.400000000000002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5"/>
        <v>2</v>
      </c>
      <c r="C248" s="199" t="s">
        <v>102</v>
      </c>
      <c r="D248" s="37" t="s">
        <v>77</v>
      </c>
      <c r="E248" s="6">
        <f>H248/G248</f>
        <v>1.9038749999999997E-2</v>
      </c>
      <c r="F248" s="58">
        <f t="shared" si="76"/>
        <v>82</v>
      </c>
      <c r="G248" s="48">
        <f>Q17</f>
        <v>400</v>
      </c>
      <c r="H248" s="5">
        <f>61-H234-H235-H236-H237-H238-H239-H240-H241-H242-H243-H244-H245-H246-H247-H249-H250-H251-H252-H253-H254-H255-H256-H257-H258</f>
        <v>7.615499999999999</v>
      </c>
      <c r="I248" s="7">
        <f t="shared" ref="I248:I258" si="78">J248*G248</f>
        <v>624.47099999999989</v>
      </c>
      <c r="J248" s="6">
        <f t="shared" si="74"/>
        <v>1.5611774999999997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5"/>
        <v>2</v>
      </c>
      <c r="C249" s="199"/>
      <c r="D249" s="37" t="s">
        <v>38</v>
      </c>
      <c r="E249" s="6">
        <v>9.0000000000000011E-3</v>
      </c>
      <c r="F249" s="58">
        <f t="shared" si="76"/>
        <v>82</v>
      </c>
      <c r="G249" s="48">
        <f>Q20</f>
        <v>40</v>
      </c>
      <c r="H249" s="5">
        <f t="shared" ref="H249:H258" si="79">G249*E249</f>
        <v>0.36000000000000004</v>
      </c>
      <c r="I249" s="7">
        <f t="shared" si="78"/>
        <v>29.520000000000003</v>
      </c>
      <c r="J249" s="6">
        <f t="shared" si="74"/>
        <v>0.7380000000000001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5"/>
        <v>2</v>
      </c>
      <c r="C250" s="199"/>
      <c r="D250" s="37" t="s">
        <v>69</v>
      </c>
      <c r="E250" s="6">
        <v>1.2E-2</v>
      </c>
      <c r="F250" s="58">
        <f t="shared" si="76"/>
        <v>82</v>
      </c>
      <c r="G250" s="48">
        <f>Q24</f>
        <v>84</v>
      </c>
      <c r="H250" s="5">
        <f t="shared" si="79"/>
        <v>1.008</v>
      </c>
      <c r="I250" s="7">
        <f t="shared" si="78"/>
        <v>82.656000000000006</v>
      </c>
      <c r="J250" s="6">
        <f t="shared" si="74"/>
        <v>0.98399999999999999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5"/>
        <v>2</v>
      </c>
      <c r="C251" s="199"/>
      <c r="D251" s="37" t="s">
        <v>19</v>
      </c>
      <c r="E251" s="6">
        <v>5.0000000000000001E-3</v>
      </c>
      <c r="F251" s="58">
        <f t="shared" si="76"/>
        <v>82</v>
      </c>
      <c r="G251" s="48">
        <f>Q25</f>
        <v>180</v>
      </c>
      <c r="H251" s="5">
        <f t="shared" si="79"/>
        <v>0.9</v>
      </c>
      <c r="I251" s="7">
        <f t="shared" si="78"/>
        <v>73.800000000000011</v>
      </c>
      <c r="J251" s="6">
        <f t="shared" si="74"/>
        <v>0.41000000000000003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5"/>
        <v>2</v>
      </c>
      <c r="C252" s="199"/>
      <c r="D252" s="37" t="s">
        <v>7</v>
      </c>
      <c r="E252" s="6">
        <v>3.0000000000000001E-3</v>
      </c>
      <c r="F252" s="58">
        <f t="shared" si="76"/>
        <v>82</v>
      </c>
      <c r="G252" s="48">
        <f>Q22</f>
        <v>115</v>
      </c>
      <c r="H252" s="5">
        <f t="shared" si="79"/>
        <v>0.34500000000000003</v>
      </c>
      <c r="I252" s="7">
        <f t="shared" si="78"/>
        <v>28.29</v>
      </c>
      <c r="J252" s="6">
        <f t="shared" si="74"/>
        <v>0.246</v>
      </c>
    </row>
    <row r="253" spans="1:18" x14ac:dyDescent="0.25">
      <c r="A253" s="181"/>
      <c r="B253" s="60">
        <f t="shared" si="75"/>
        <v>2</v>
      </c>
      <c r="C253" s="238" t="s">
        <v>37</v>
      </c>
      <c r="D253" s="36" t="s">
        <v>8</v>
      </c>
      <c r="E253" s="6">
        <v>0.17100000000000001</v>
      </c>
      <c r="F253" s="58">
        <f t="shared" si="76"/>
        <v>82</v>
      </c>
      <c r="G253" s="47">
        <f>Q10</f>
        <v>50</v>
      </c>
      <c r="H253" s="5">
        <f t="shared" si="79"/>
        <v>8.5500000000000007</v>
      </c>
      <c r="I253" s="7">
        <f t="shared" si="78"/>
        <v>701.1</v>
      </c>
      <c r="J253" s="8">
        <f t="shared" si="74"/>
        <v>14.022</v>
      </c>
    </row>
    <row r="254" spans="1:18" x14ac:dyDescent="0.25">
      <c r="A254" s="181"/>
      <c r="B254" s="60">
        <f t="shared" si="75"/>
        <v>2</v>
      </c>
      <c r="C254" s="238"/>
      <c r="D254" s="36" t="s">
        <v>27</v>
      </c>
      <c r="E254" s="6">
        <v>5.0000000000000001E-3</v>
      </c>
      <c r="F254" s="58">
        <f t="shared" si="76"/>
        <v>82</v>
      </c>
      <c r="G254" s="47">
        <f>Q14</f>
        <v>750</v>
      </c>
      <c r="H254" s="5">
        <f t="shared" si="79"/>
        <v>3.75</v>
      </c>
      <c r="I254" s="7">
        <f t="shared" si="78"/>
        <v>307.5</v>
      </c>
      <c r="J254" s="8">
        <f t="shared" si="74"/>
        <v>0.41000000000000003</v>
      </c>
    </row>
    <row r="255" spans="1:18" x14ac:dyDescent="0.25">
      <c r="A255" s="181"/>
      <c r="B255" s="60">
        <f t="shared" si="75"/>
        <v>2</v>
      </c>
      <c r="C255" s="238"/>
      <c r="D255" s="36" t="s">
        <v>69</v>
      </c>
      <c r="E255" s="6">
        <v>2.4E-2</v>
      </c>
      <c r="F255" s="58">
        <f t="shared" si="76"/>
        <v>82</v>
      </c>
      <c r="G255" s="47">
        <f>Q24</f>
        <v>84</v>
      </c>
      <c r="H255" s="5">
        <f t="shared" si="79"/>
        <v>2.016</v>
      </c>
      <c r="I255" s="7">
        <f t="shared" si="78"/>
        <v>165.31200000000001</v>
      </c>
      <c r="J255" s="8">
        <f t="shared" si="74"/>
        <v>1.968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5"/>
        <v>2</v>
      </c>
      <c r="C256" s="108" t="s">
        <v>65</v>
      </c>
      <c r="D256" s="38" t="s">
        <v>108</v>
      </c>
      <c r="E256" s="44">
        <v>0.2</v>
      </c>
      <c r="F256" s="58">
        <f t="shared" si="76"/>
        <v>82</v>
      </c>
      <c r="G256" s="47">
        <f>Q33</f>
        <v>65</v>
      </c>
      <c r="H256" s="105">
        <f t="shared" si="79"/>
        <v>13</v>
      </c>
      <c r="I256" s="7">
        <f t="shared" si="78"/>
        <v>1066.0000000000002</v>
      </c>
      <c r="J256" s="8">
        <f t="shared" si="74"/>
        <v>16.400000000000002</v>
      </c>
    </row>
    <row r="257" spans="1:45" ht="15.75" customHeight="1" x14ac:dyDescent="0.25">
      <c r="A257" s="181"/>
      <c r="B257" s="60">
        <f t="shared" si="75"/>
        <v>2</v>
      </c>
      <c r="C257" s="3" t="s">
        <v>38</v>
      </c>
      <c r="D257" s="41" t="s">
        <v>38</v>
      </c>
      <c r="E257" s="6">
        <v>0.04</v>
      </c>
      <c r="F257" s="58">
        <f t="shared" si="76"/>
        <v>82</v>
      </c>
      <c r="G257" s="47">
        <f>Q20</f>
        <v>40</v>
      </c>
      <c r="H257" s="5">
        <f t="shared" si="79"/>
        <v>1.6</v>
      </c>
      <c r="I257" s="7">
        <f t="shared" si="78"/>
        <v>131.20000000000002</v>
      </c>
      <c r="J257" s="8">
        <f t="shared" si="74"/>
        <v>3.2800000000000002</v>
      </c>
    </row>
    <row r="258" spans="1:45" ht="15.75" customHeight="1" x14ac:dyDescent="0.25">
      <c r="A258" s="191"/>
      <c r="B258" s="60">
        <f t="shared" si="75"/>
        <v>2</v>
      </c>
      <c r="C258" s="107" t="s">
        <v>22</v>
      </c>
      <c r="D258" s="39" t="s">
        <v>22</v>
      </c>
      <c r="E258" s="6">
        <v>0.05</v>
      </c>
      <c r="F258" s="58">
        <f t="shared" si="76"/>
        <v>82</v>
      </c>
      <c r="G258" s="48">
        <f>Q34</f>
        <v>95</v>
      </c>
      <c r="H258" s="5">
        <f t="shared" si="79"/>
        <v>4.75</v>
      </c>
      <c r="I258" s="7">
        <f t="shared" si="78"/>
        <v>389.50000000000006</v>
      </c>
      <c r="J258" s="8">
        <f t="shared" si="74"/>
        <v>4.1000000000000005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06"/>
      <c r="G259" s="106"/>
      <c r="H259" s="2">
        <f>SUM(H234:H258)</f>
        <v>61</v>
      </c>
      <c r="I259" s="2">
        <f t="shared" ref="I259:J259" si="80">SUM(I234:I258)</f>
        <v>5002</v>
      </c>
      <c r="J259" s="45">
        <f t="shared" si="80"/>
        <v>77.1159775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B263*41</f>
        <v>82</v>
      </c>
      <c r="G263" s="47">
        <f>Q9</f>
        <v>38</v>
      </c>
      <c r="H263" s="105">
        <f t="shared" ref="H263:H268" si="81">G263*E263</f>
        <v>0.98799999999999999</v>
      </c>
      <c r="I263" s="7">
        <f t="shared" ref="I263:I272" si="82">J263*G263</f>
        <v>81.016000000000005</v>
      </c>
      <c r="J263" s="8">
        <f>F263*E263</f>
        <v>2.1320000000000001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82</v>
      </c>
      <c r="G264" s="47">
        <f>Q22</f>
        <v>115</v>
      </c>
      <c r="H264" s="105">
        <f t="shared" si="81"/>
        <v>0.69000000000000006</v>
      </c>
      <c r="I264" s="7">
        <f t="shared" si="82"/>
        <v>56.58</v>
      </c>
      <c r="J264" s="8">
        <f t="shared" ref="J264:J268" si="83">F264*E264</f>
        <v>0.49199999999999999</v>
      </c>
      <c r="L264" s="17"/>
    </row>
    <row r="265" spans="1:45" ht="15.75" customHeight="1" x14ac:dyDescent="0.25">
      <c r="A265" s="181"/>
      <c r="B265" s="60">
        <f t="shared" ref="B265:B280" si="84">B264</f>
        <v>2</v>
      </c>
      <c r="C265" s="193"/>
      <c r="D265" s="36" t="s">
        <v>8</v>
      </c>
      <c r="E265" s="44">
        <v>3.5000000000000003E-2</v>
      </c>
      <c r="F265" s="58">
        <f t="shared" ref="F265:F280" si="85">F264</f>
        <v>82</v>
      </c>
      <c r="G265" s="47">
        <f>Q10</f>
        <v>50</v>
      </c>
      <c r="H265" s="105">
        <f t="shared" si="81"/>
        <v>1.7500000000000002</v>
      </c>
      <c r="I265" s="7">
        <f t="shared" si="82"/>
        <v>143.5</v>
      </c>
      <c r="J265" s="8">
        <f t="shared" si="83"/>
        <v>2.87</v>
      </c>
      <c r="L265" s="17"/>
    </row>
    <row r="266" spans="1:45" ht="15.75" customHeight="1" x14ac:dyDescent="0.25">
      <c r="A266" s="181"/>
      <c r="B266" s="60">
        <f t="shared" si="84"/>
        <v>2</v>
      </c>
      <c r="C266" s="193"/>
      <c r="D266" s="36" t="s">
        <v>10</v>
      </c>
      <c r="E266" s="44">
        <v>2.5000000000000001E-2</v>
      </c>
      <c r="F266" s="58">
        <f t="shared" si="85"/>
        <v>82</v>
      </c>
      <c r="G266" s="47">
        <f>Q28</f>
        <v>60</v>
      </c>
      <c r="H266" s="105">
        <f t="shared" si="81"/>
        <v>1.5</v>
      </c>
      <c r="I266" s="7">
        <f t="shared" si="82"/>
        <v>123.00000000000001</v>
      </c>
      <c r="J266" s="8">
        <f t="shared" si="83"/>
        <v>2.0500000000000003</v>
      </c>
      <c r="L266" s="17"/>
    </row>
    <row r="267" spans="1:45" ht="15.75" customHeight="1" x14ac:dyDescent="0.25">
      <c r="A267" s="181"/>
      <c r="B267" s="60">
        <f t="shared" si="84"/>
        <v>2</v>
      </c>
      <c r="C267" s="193"/>
      <c r="D267" s="36" t="s">
        <v>9</v>
      </c>
      <c r="E267" s="44">
        <v>1.9E-2</v>
      </c>
      <c r="F267" s="58">
        <f t="shared" si="85"/>
        <v>82</v>
      </c>
      <c r="G267" s="47">
        <f>Q11</f>
        <v>40</v>
      </c>
      <c r="H267" s="105">
        <f t="shared" si="81"/>
        <v>0.76</v>
      </c>
      <c r="I267" s="7">
        <f t="shared" si="82"/>
        <v>62.32</v>
      </c>
      <c r="J267" s="8">
        <f t="shared" si="83"/>
        <v>1.5580000000000001</v>
      </c>
      <c r="L267" s="17"/>
    </row>
    <row r="268" spans="1:45" ht="15.75" customHeight="1" x14ac:dyDescent="0.25">
      <c r="A268" s="181"/>
      <c r="B268" s="60">
        <f t="shared" si="84"/>
        <v>2</v>
      </c>
      <c r="C268" s="194"/>
      <c r="D268" s="36" t="s">
        <v>11</v>
      </c>
      <c r="E268" s="44">
        <v>1.7999999999999999E-2</v>
      </c>
      <c r="F268" s="58">
        <f t="shared" si="85"/>
        <v>82</v>
      </c>
      <c r="G268" s="47">
        <f>Q12</f>
        <v>27</v>
      </c>
      <c r="H268" s="105">
        <f t="shared" si="81"/>
        <v>0.48599999999999999</v>
      </c>
      <c r="I268" s="7">
        <f t="shared" si="82"/>
        <v>39.851999999999997</v>
      </c>
      <c r="J268" s="8">
        <f t="shared" si="83"/>
        <v>1.476</v>
      </c>
    </row>
    <row r="269" spans="1:45" ht="15.75" customHeight="1" x14ac:dyDescent="0.25">
      <c r="A269" s="181"/>
      <c r="B269" s="60">
        <f t="shared" si="84"/>
        <v>2</v>
      </c>
      <c r="C269" s="192" t="s">
        <v>28</v>
      </c>
      <c r="D269" s="36" t="s">
        <v>81</v>
      </c>
      <c r="E269" s="6">
        <f>H269/G269</f>
        <v>7.0677500000000032E-2</v>
      </c>
      <c r="F269" s="58">
        <f t="shared" si="85"/>
        <v>82</v>
      </c>
      <c r="G269" s="49">
        <f>Q17</f>
        <v>400</v>
      </c>
      <c r="H269" s="5">
        <f>61-H263-H264-H265-H266-H267-H268-H270-H271-H272-H273-H274-H275-H276-H277-H278-H279-H280</f>
        <v>28.271000000000015</v>
      </c>
      <c r="I269" s="7">
        <f t="shared" si="82"/>
        <v>2318.2220000000011</v>
      </c>
      <c r="J269" s="8">
        <f>F269*E269</f>
        <v>5.7955550000000029</v>
      </c>
    </row>
    <row r="270" spans="1:45" ht="15.75" customHeight="1" x14ac:dyDescent="0.25">
      <c r="A270" s="181"/>
      <c r="B270" s="60">
        <f t="shared" si="84"/>
        <v>2</v>
      </c>
      <c r="C270" s="193"/>
      <c r="D270" s="36" t="s">
        <v>57</v>
      </c>
      <c r="E270" s="6">
        <v>0.03</v>
      </c>
      <c r="F270" s="58">
        <f t="shared" si="85"/>
        <v>82</v>
      </c>
      <c r="G270" s="49">
        <f>Q29</f>
        <v>130</v>
      </c>
      <c r="H270" s="5">
        <f>G270*E270</f>
        <v>3.9</v>
      </c>
      <c r="I270" s="7">
        <f t="shared" si="82"/>
        <v>319.8</v>
      </c>
      <c r="J270" s="8">
        <f t="shared" ref="J270:J280" si="86">F270*E270</f>
        <v>2.46</v>
      </c>
    </row>
    <row r="271" spans="1:45" ht="15.75" customHeight="1" x14ac:dyDescent="0.25">
      <c r="A271" s="181"/>
      <c r="B271" s="60">
        <f t="shared" si="84"/>
        <v>2</v>
      </c>
      <c r="C271" s="193"/>
      <c r="D271" s="36" t="s">
        <v>32</v>
      </c>
      <c r="E271" s="6">
        <v>1.2E-2</v>
      </c>
      <c r="F271" s="58">
        <f t="shared" si="85"/>
        <v>82</v>
      </c>
      <c r="G271" s="49">
        <f>Q13</f>
        <v>170</v>
      </c>
      <c r="H271" s="5">
        <f>G271*E271</f>
        <v>2.04</v>
      </c>
      <c r="I271" s="7">
        <f t="shared" si="82"/>
        <v>167.28</v>
      </c>
      <c r="J271" s="8">
        <f t="shared" si="86"/>
        <v>0.98399999999999999</v>
      </c>
    </row>
    <row r="272" spans="1:45" ht="15.75" customHeight="1" x14ac:dyDescent="0.25">
      <c r="A272" s="181"/>
      <c r="B272" s="60">
        <f t="shared" si="84"/>
        <v>2</v>
      </c>
      <c r="C272" s="193"/>
      <c r="D272" s="36" t="s">
        <v>24</v>
      </c>
      <c r="E272" s="6">
        <v>2E-3</v>
      </c>
      <c r="F272" s="58">
        <f t="shared" si="85"/>
        <v>82</v>
      </c>
      <c r="G272" s="47">
        <f>Q30</f>
        <v>240</v>
      </c>
      <c r="H272" s="5">
        <f>G272*E272</f>
        <v>0.48</v>
      </c>
      <c r="I272" s="7">
        <f t="shared" si="82"/>
        <v>39.36</v>
      </c>
      <c r="J272" s="8">
        <f t="shared" si="86"/>
        <v>0.16400000000000001</v>
      </c>
    </row>
    <row r="273" spans="1:18" x14ac:dyDescent="0.25">
      <c r="A273" s="181"/>
      <c r="B273" s="60">
        <f t="shared" si="84"/>
        <v>2</v>
      </c>
      <c r="C273" s="194"/>
      <c r="D273" s="36" t="s">
        <v>79</v>
      </c>
      <c r="E273" s="6">
        <v>0.2</v>
      </c>
      <c r="F273" s="58">
        <f t="shared" si="85"/>
        <v>82</v>
      </c>
      <c r="G273" s="47"/>
      <c r="H273" s="5"/>
      <c r="I273" s="7"/>
      <c r="J273" s="8">
        <f t="shared" si="86"/>
        <v>16.400000000000002</v>
      </c>
    </row>
    <row r="274" spans="1:18" x14ac:dyDescent="0.25">
      <c r="A274" s="181"/>
      <c r="B274" s="60">
        <f t="shared" si="84"/>
        <v>2</v>
      </c>
      <c r="C274" s="192" t="s">
        <v>82</v>
      </c>
      <c r="D274" s="36" t="s">
        <v>8</v>
      </c>
      <c r="E274" s="6">
        <v>0.2</v>
      </c>
      <c r="F274" s="58">
        <f t="shared" si="85"/>
        <v>82</v>
      </c>
      <c r="G274" s="47">
        <f>Q10</f>
        <v>50</v>
      </c>
      <c r="H274" s="5">
        <f>G274*E274</f>
        <v>10</v>
      </c>
      <c r="I274" s="7">
        <f>J274*G274</f>
        <v>820.00000000000011</v>
      </c>
      <c r="J274" s="8">
        <f t="shared" si="86"/>
        <v>16.400000000000002</v>
      </c>
    </row>
    <row r="275" spans="1:18" x14ac:dyDescent="0.25">
      <c r="A275" s="181"/>
      <c r="B275" s="60">
        <f t="shared" si="84"/>
        <v>2</v>
      </c>
      <c r="C275" s="194"/>
      <c r="D275" s="36" t="s">
        <v>27</v>
      </c>
      <c r="E275" s="6">
        <v>5.0000000000000001E-3</v>
      </c>
      <c r="F275" s="58">
        <f t="shared" si="85"/>
        <v>82</v>
      </c>
      <c r="G275" s="47">
        <f>Q14</f>
        <v>750</v>
      </c>
      <c r="H275" s="5">
        <f>G275*E275</f>
        <v>3.75</v>
      </c>
      <c r="I275" s="7">
        <f>J275*G275</f>
        <v>307.5</v>
      </c>
      <c r="J275" s="8">
        <f t="shared" si="86"/>
        <v>0.41000000000000003</v>
      </c>
    </row>
    <row r="276" spans="1:18" x14ac:dyDescent="0.25">
      <c r="A276" s="181"/>
      <c r="B276" s="60">
        <f t="shared" si="8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5"/>
        <v>82</v>
      </c>
      <c r="G276" s="49">
        <f>Q21</f>
        <v>75</v>
      </c>
      <c r="H276" s="5">
        <f>G276*E276</f>
        <v>3.4499999999999997</v>
      </c>
      <c r="I276" s="7">
        <f>J276*G276</f>
        <v>282.89999999999998</v>
      </c>
      <c r="J276" s="8">
        <f t="shared" si="86"/>
        <v>3.7719999999999998</v>
      </c>
    </row>
    <row r="277" spans="1:18" x14ac:dyDescent="0.25">
      <c r="A277" s="181"/>
      <c r="B277" s="60">
        <f t="shared" si="84"/>
        <v>2</v>
      </c>
      <c r="C277" s="184"/>
      <c r="D277" s="36" t="s">
        <v>12</v>
      </c>
      <c r="E277" s="6">
        <v>2.4E-2</v>
      </c>
      <c r="F277" s="58">
        <f t="shared" si="85"/>
        <v>82</v>
      </c>
      <c r="G277" s="47">
        <f>Q15</f>
        <v>53</v>
      </c>
      <c r="H277" s="5">
        <f>G277*E277</f>
        <v>1.272</v>
      </c>
      <c r="I277" s="7">
        <f>J277*G277</f>
        <v>104.304</v>
      </c>
      <c r="J277" s="8">
        <f t="shared" si="86"/>
        <v>1.968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4"/>
        <v>2</v>
      </c>
      <c r="C278" s="184"/>
      <c r="D278" s="36" t="s">
        <v>13</v>
      </c>
      <c r="E278" s="40">
        <v>2.0000000000000001E-4</v>
      </c>
      <c r="F278" s="58">
        <f t="shared" si="85"/>
        <v>82</v>
      </c>
      <c r="G278" s="47">
        <f>Q16</f>
        <v>315</v>
      </c>
      <c r="H278" s="5">
        <f>G278*E278</f>
        <v>6.3E-2</v>
      </c>
      <c r="I278" s="7">
        <f>J278*G278</f>
        <v>5.1660000000000004</v>
      </c>
      <c r="J278" s="8">
        <f t="shared" si="86"/>
        <v>1.6400000000000001E-2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4"/>
        <v>2</v>
      </c>
      <c r="C279" s="185"/>
      <c r="D279" s="36" t="s">
        <v>79</v>
      </c>
      <c r="E279" s="6">
        <v>0.17199999999999999</v>
      </c>
      <c r="F279" s="58">
        <f t="shared" si="85"/>
        <v>82</v>
      </c>
      <c r="G279" s="47"/>
      <c r="H279" s="5"/>
      <c r="I279" s="7"/>
      <c r="J279" s="8">
        <f t="shared" si="86"/>
        <v>14.103999999999999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4"/>
        <v>2</v>
      </c>
      <c r="C280" s="3" t="s">
        <v>38</v>
      </c>
      <c r="D280" s="41" t="s">
        <v>38</v>
      </c>
      <c r="E280" s="6">
        <v>0.04</v>
      </c>
      <c r="F280" s="58">
        <f t="shared" si="85"/>
        <v>82</v>
      </c>
      <c r="G280" s="47">
        <f>Q20</f>
        <v>40</v>
      </c>
      <c r="H280" s="5">
        <f>G280*E280</f>
        <v>1.6</v>
      </c>
      <c r="I280" s="7">
        <f>J280*G280</f>
        <v>131.20000000000002</v>
      </c>
      <c r="J280" s="8">
        <f t="shared" si="86"/>
        <v>3.2800000000000002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06"/>
      <c r="G281" s="106"/>
      <c r="H281" s="2">
        <f>SUM(H263:H280)</f>
        <v>61.000000000000014</v>
      </c>
      <c r="I281" s="2">
        <f>SUM(I263:I280)</f>
        <v>5002.0000000000018</v>
      </c>
      <c r="J281" s="45">
        <f>SUM(J263:J280)</f>
        <v>76.331954999999994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B282*30</f>
        <v>60</v>
      </c>
      <c r="G282" s="49">
        <f>Q8</f>
        <v>40</v>
      </c>
      <c r="H282" s="5">
        <f t="shared" ref="H282:H291" si="87">G282*E282</f>
        <v>2.4</v>
      </c>
      <c r="I282" s="7">
        <f t="shared" ref="I282:I291" si="88">J282*G282</f>
        <v>144</v>
      </c>
      <c r="J282" s="8">
        <f>F282*E282</f>
        <v>3.5999999999999996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60</v>
      </c>
      <c r="G283" s="49">
        <f>Q11</f>
        <v>40</v>
      </c>
      <c r="H283" s="5">
        <f t="shared" si="87"/>
        <v>0.32</v>
      </c>
      <c r="I283" s="7">
        <f t="shared" si="88"/>
        <v>19.2</v>
      </c>
      <c r="J283" s="8">
        <f t="shared" ref="J283:J304" si="89">F283*E283</f>
        <v>0.48</v>
      </c>
    </row>
    <row r="284" spans="1:18" x14ac:dyDescent="0.25">
      <c r="A284" s="181"/>
      <c r="B284" s="60">
        <f t="shared" ref="B284:B304" si="90">B283</f>
        <v>2</v>
      </c>
      <c r="C284" s="182"/>
      <c r="D284" s="37" t="s">
        <v>13</v>
      </c>
      <c r="E284" s="40">
        <v>2.0000000000000001E-4</v>
      </c>
      <c r="F284" s="58">
        <f t="shared" ref="F284:F304" si="91">F283</f>
        <v>60</v>
      </c>
      <c r="G284" s="49">
        <f>Q16</f>
        <v>315</v>
      </c>
      <c r="H284" s="5">
        <f t="shared" si="87"/>
        <v>6.3E-2</v>
      </c>
      <c r="I284" s="7">
        <f t="shared" si="88"/>
        <v>3.7800000000000002</v>
      </c>
      <c r="J284" s="8">
        <f t="shared" si="89"/>
        <v>1.2E-2</v>
      </c>
    </row>
    <row r="285" spans="1:18" x14ac:dyDescent="0.25">
      <c r="A285" s="181"/>
      <c r="B285" s="60">
        <f t="shared" si="90"/>
        <v>2</v>
      </c>
      <c r="C285" s="182"/>
      <c r="D285" s="36" t="s">
        <v>12</v>
      </c>
      <c r="E285" s="6">
        <v>3.0000000000000001E-3</v>
      </c>
      <c r="F285" s="58">
        <f t="shared" si="91"/>
        <v>60</v>
      </c>
      <c r="G285" s="49">
        <f>Q15</f>
        <v>53</v>
      </c>
      <c r="H285" s="5">
        <f t="shared" si="87"/>
        <v>0.159</v>
      </c>
      <c r="I285" s="7">
        <f t="shared" si="88"/>
        <v>9.5399999999999991</v>
      </c>
      <c r="J285" s="8">
        <f t="shared" si="89"/>
        <v>0.18</v>
      </c>
    </row>
    <row r="286" spans="1:18" x14ac:dyDescent="0.25">
      <c r="A286" s="181"/>
      <c r="B286" s="60">
        <f t="shared" si="90"/>
        <v>2</v>
      </c>
      <c r="C286" s="182"/>
      <c r="D286" s="37" t="s">
        <v>7</v>
      </c>
      <c r="E286" s="6">
        <v>3.0000000000000001E-3</v>
      </c>
      <c r="F286" s="58">
        <f t="shared" si="91"/>
        <v>60</v>
      </c>
      <c r="G286" s="47">
        <f>Q22</f>
        <v>115</v>
      </c>
      <c r="H286" s="5">
        <f t="shared" si="87"/>
        <v>0.34500000000000003</v>
      </c>
      <c r="I286" s="7">
        <f t="shared" si="88"/>
        <v>20.7</v>
      </c>
      <c r="J286" s="8">
        <f t="shared" si="89"/>
        <v>0.18</v>
      </c>
    </row>
    <row r="287" spans="1:18" x14ac:dyDescent="0.25">
      <c r="A287" s="181"/>
      <c r="B287" s="60">
        <f t="shared" si="90"/>
        <v>2</v>
      </c>
      <c r="C287" s="183" t="s">
        <v>23</v>
      </c>
      <c r="D287" s="36" t="s">
        <v>8</v>
      </c>
      <c r="E287" s="6">
        <v>0.1</v>
      </c>
      <c r="F287" s="58">
        <f t="shared" si="91"/>
        <v>60</v>
      </c>
      <c r="G287" s="47">
        <f>Q10</f>
        <v>50</v>
      </c>
      <c r="H287" s="5">
        <f t="shared" si="87"/>
        <v>5</v>
      </c>
      <c r="I287" s="7">
        <f t="shared" si="88"/>
        <v>300</v>
      </c>
      <c r="J287" s="8">
        <f t="shared" si="89"/>
        <v>6</v>
      </c>
    </row>
    <row r="288" spans="1:18" x14ac:dyDescent="0.25">
      <c r="A288" s="181"/>
      <c r="B288" s="60">
        <f t="shared" si="90"/>
        <v>2</v>
      </c>
      <c r="C288" s="184"/>
      <c r="D288" s="36" t="s">
        <v>18</v>
      </c>
      <c r="E288" s="6">
        <v>0.02</v>
      </c>
      <c r="F288" s="58">
        <f t="shared" si="91"/>
        <v>60</v>
      </c>
      <c r="G288" s="47">
        <f>Q23</f>
        <v>48</v>
      </c>
      <c r="H288" s="5">
        <f t="shared" si="87"/>
        <v>0.96</v>
      </c>
      <c r="I288" s="7">
        <f t="shared" si="88"/>
        <v>57.599999999999994</v>
      </c>
      <c r="J288" s="8">
        <f t="shared" si="89"/>
        <v>1.2</v>
      </c>
    </row>
    <row r="289" spans="1:45" ht="15.75" customHeight="1" x14ac:dyDescent="0.25">
      <c r="A289" s="181"/>
      <c r="B289" s="60">
        <f t="shared" si="90"/>
        <v>2</v>
      </c>
      <c r="C289" s="184"/>
      <c r="D289" s="36" t="s">
        <v>9</v>
      </c>
      <c r="E289" s="6">
        <v>1.3000000000000001E-2</v>
      </c>
      <c r="F289" s="58">
        <f t="shared" si="91"/>
        <v>60</v>
      </c>
      <c r="G289" s="47">
        <f>Q11</f>
        <v>40</v>
      </c>
      <c r="H289" s="5">
        <f t="shared" si="87"/>
        <v>0.52</v>
      </c>
      <c r="I289" s="7">
        <f t="shared" si="88"/>
        <v>31.200000000000003</v>
      </c>
      <c r="J289" s="8">
        <f t="shared" si="89"/>
        <v>0.78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90"/>
        <v>2</v>
      </c>
      <c r="C290" s="184"/>
      <c r="D290" s="37" t="s">
        <v>11</v>
      </c>
      <c r="E290" s="6">
        <v>1.2E-2</v>
      </c>
      <c r="F290" s="58">
        <f t="shared" si="91"/>
        <v>60</v>
      </c>
      <c r="G290" s="47">
        <f>Q12</f>
        <v>27</v>
      </c>
      <c r="H290" s="5">
        <f t="shared" si="87"/>
        <v>0.32400000000000001</v>
      </c>
      <c r="I290" s="7">
        <f t="shared" si="88"/>
        <v>19.439999999999998</v>
      </c>
      <c r="J290" s="8">
        <f t="shared" si="89"/>
        <v>0.72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90"/>
        <v>2</v>
      </c>
      <c r="C291" s="184"/>
      <c r="D291" s="37" t="s">
        <v>7</v>
      </c>
      <c r="E291" s="6">
        <v>5.0000000000000001E-3</v>
      </c>
      <c r="F291" s="58">
        <f t="shared" si="91"/>
        <v>60</v>
      </c>
      <c r="G291" s="47">
        <f>Q22</f>
        <v>115</v>
      </c>
      <c r="H291" s="5">
        <f t="shared" si="87"/>
        <v>0.57500000000000007</v>
      </c>
      <c r="I291" s="7">
        <f t="shared" si="88"/>
        <v>34.5</v>
      </c>
      <c r="J291" s="8">
        <f t="shared" si="89"/>
        <v>0.3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90"/>
        <v>2</v>
      </c>
      <c r="C292" s="185"/>
      <c r="D292" s="37" t="s">
        <v>79</v>
      </c>
      <c r="E292" s="6">
        <v>0.17499999999999999</v>
      </c>
      <c r="F292" s="58">
        <f t="shared" si="91"/>
        <v>60</v>
      </c>
      <c r="G292" s="48"/>
      <c r="H292" s="105"/>
      <c r="I292" s="7"/>
      <c r="J292" s="6">
        <f t="shared" si="89"/>
        <v>10.5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90"/>
        <v>2</v>
      </c>
      <c r="C293" s="186" t="s">
        <v>34</v>
      </c>
      <c r="D293" s="36" t="s">
        <v>61</v>
      </c>
      <c r="E293" s="6">
        <f>H293/G293</f>
        <v>8.3251282051282072E-2</v>
      </c>
      <c r="F293" s="58">
        <f t="shared" si="91"/>
        <v>60</v>
      </c>
      <c r="G293" s="47">
        <f>Q32</f>
        <v>195</v>
      </c>
      <c r="H293" s="5">
        <f>61-H282-H283-H284-H285-H286-H287-H288-H289-H290-H291-H294-H295-H296-H297-H298-H299-H300-H302-H303-H304</f>
        <v>16.234000000000005</v>
      </c>
      <c r="I293" s="7">
        <f t="shared" ref="I293:I300" si="92">J293*G293</f>
        <v>974.04000000000019</v>
      </c>
      <c r="J293" s="8">
        <f t="shared" si="89"/>
        <v>4.9950769230769243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90"/>
        <v>2</v>
      </c>
      <c r="C294" s="187"/>
      <c r="D294" s="36" t="s">
        <v>9</v>
      </c>
      <c r="E294" s="6">
        <v>0.02</v>
      </c>
      <c r="F294" s="58">
        <f t="shared" si="91"/>
        <v>60</v>
      </c>
      <c r="G294" s="49">
        <f>Q11</f>
        <v>40</v>
      </c>
      <c r="H294" s="5">
        <f t="shared" ref="H294:H300" si="93">G294*E294</f>
        <v>0.8</v>
      </c>
      <c r="I294" s="7">
        <f t="shared" si="92"/>
        <v>48</v>
      </c>
      <c r="J294" s="8">
        <f t="shared" si="89"/>
        <v>1.2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90"/>
        <v>2</v>
      </c>
      <c r="C295" s="187"/>
      <c r="D295" s="37" t="s">
        <v>11</v>
      </c>
      <c r="E295" s="6">
        <v>1.2999999999999999E-2</v>
      </c>
      <c r="F295" s="58">
        <f t="shared" si="91"/>
        <v>60</v>
      </c>
      <c r="G295" s="47">
        <f>Q12</f>
        <v>27</v>
      </c>
      <c r="H295" s="5">
        <f t="shared" si="93"/>
        <v>0.35099999999999998</v>
      </c>
      <c r="I295" s="7">
        <f t="shared" si="92"/>
        <v>21.06</v>
      </c>
      <c r="J295" s="8">
        <f t="shared" si="89"/>
        <v>0.77999999999999992</v>
      </c>
    </row>
    <row r="296" spans="1:45" ht="15.75" customHeight="1" x14ac:dyDescent="0.25">
      <c r="A296" s="181"/>
      <c r="B296" s="60">
        <f t="shared" si="90"/>
        <v>2</v>
      </c>
      <c r="C296" s="187"/>
      <c r="D296" s="37" t="s">
        <v>27</v>
      </c>
      <c r="E296" s="6">
        <v>0.01</v>
      </c>
      <c r="F296" s="58">
        <f t="shared" si="91"/>
        <v>60</v>
      </c>
      <c r="G296" s="47">
        <f>Q14</f>
        <v>750</v>
      </c>
      <c r="H296" s="5">
        <f t="shared" si="93"/>
        <v>7.5</v>
      </c>
      <c r="I296" s="7">
        <f t="shared" si="92"/>
        <v>450</v>
      </c>
      <c r="J296" s="8">
        <f t="shared" si="89"/>
        <v>0.6</v>
      </c>
    </row>
    <row r="297" spans="1:45" ht="15.75" customHeight="1" x14ac:dyDescent="0.25">
      <c r="A297" s="181"/>
      <c r="B297" s="60">
        <f t="shared" si="90"/>
        <v>2</v>
      </c>
      <c r="C297" s="188"/>
      <c r="D297" s="37" t="s">
        <v>87</v>
      </c>
      <c r="E297" s="6">
        <v>5.8000000000000003E-2</v>
      </c>
      <c r="F297" s="58">
        <f t="shared" si="91"/>
        <v>60</v>
      </c>
      <c r="G297" s="47">
        <f>Q18</f>
        <v>58</v>
      </c>
      <c r="H297" s="5">
        <f t="shared" si="93"/>
        <v>3.3640000000000003</v>
      </c>
      <c r="I297" s="7">
        <f t="shared" si="92"/>
        <v>201.84</v>
      </c>
      <c r="J297" s="8">
        <f>F297*E297</f>
        <v>3.48</v>
      </c>
    </row>
    <row r="298" spans="1:45" ht="15.75" customHeight="1" x14ac:dyDescent="0.25">
      <c r="A298" s="181"/>
      <c r="B298" s="60">
        <f t="shared" si="90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91"/>
        <v>60</v>
      </c>
      <c r="G298" s="53">
        <f>Q35</f>
        <v>150</v>
      </c>
      <c r="H298" s="43">
        <f t="shared" si="93"/>
        <v>6.8999999999999995</v>
      </c>
      <c r="I298" s="43">
        <f t="shared" si="92"/>
        <v>413.99999999999994</v>
      </c>
      <c r="J298" s="6">
        <f>F298*E298</f>
        <v>2.76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90"/>
        <v>2</v>
      </c>
      <c r="C299" s="184"/>
      <c r="D299" s="36" t="s">
        <v>12</v>
      </c>
      <c r="E299" s="6">
        <v>2.4E-2</v>
      </c>
      <c r="F299" s="58">
        <f t="shared" si="91"/>
        <v>60</v>
      </c>
      <c r="G299" s="47">
        <f>Q15</f>
        <v>53</v>
      </c>
      <c r="H299" s="5">
        <f t="shared" si="93"/>
        <v>1.272</v>
      </c>
      <c r="I299" s="7">
        <f t="shared" si="92"/>
        <v>76.319999999999993</v>
      </c>
      <c r="J299" s="8">
        <f t="shared" si="89"/>
        <v>1.44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90"/>
        <v>2</v>
      </c>
      <c r="C300" s="184"/>
      <c r="D300" s="36" t="s">
        <v>13</v>
      </c>
      <c r="E300" s="40">
        <v>2.0000000000000001E-4</v>
      </c>
      <c r="F300" s="58">
        <f t="shared" si="91"/>
        <v>60</v>
      </c>
      <c r="G300" s="47">
        <f>Q16</f>
        <v>315</v>
      </c>
      <c r="H300" s="5">
        <f t="shared" si="93"/>
        <v>6.3E-2</v>
      </c>
      <c r="I300" s="7">
        <f t="shared" si="92"/>
        <v>3.7800000000000002</v>
      </c>
      <c r="J300" s="8">
        <f t="shared" si="89"/>
        <v>1.2E-2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90"/>
        <v>2</v>
      </c>
      <c r="C301" s="185"/>
      <c r="D301" s="36" t="s">
        <v>79</v>
      </c>
      <c r="E301" s="6">
        <v>0.17199999999999999</v>
      </c>
      <c r="F301" s="58">
        <f t="shared" si="91"/>
        <v>60</v>
      </c>
      <c r="G301" s="47"/>
      <c r="H301" s="5"/>
      <c r="I301" s="7"/>
      <c r="J301" s="8">
        <f t="shared" si="89"/>
        <v>10.319999999999999</v>
      </c>
    </row>
    <row r="302" spans="1:45" ht="15.75" customHeight="1" x14ac:dyDescent="0.25">
      <c r="A302" s="181"/>
      <c r="B302" s="60">
        <f t="shared" si="90"/>
        <v>2</v>
      </c>
      <c r="C302" s="3" t="s">
        <v>38</v>
      </c>
      <c r="D302" s="41" t="s">
        <v>38</v>
      </c>
      <c r="E302" s="6">
        <v>0.04</v>
      </c>
      <c r="F302" s="58">
        <f t="shared" si="91"/>
        <v>60</v>
      </c>
      <c r="G302" s="47">
        <f>Q20</f>
        <v>40</v>
      </c>
      <c r="H302" s="5">
        <f>G302*E302</f>
        <v>1.6</v>
      </c>
      <c r="I302" s="7">
        <f>J302*G302</f>
        <v>96</v>
      </c>
      <c r="J302" s="8">
        <f t="shared" si="89"/>
        <v>2.4</v>
      </c>
    </row>
    <row r="303" spans="1:45" ht="15.75" customHeight="1" x14ac:dyDescent="0.25">
      <c r="A303" s="181"/>
      <c r="B303" s="60">
        <f t="shared" si="90"/>
        <v>2</v>
      </c>
      <c r="C303" s="107" t="s">
        <v>22</v>
      </c>
      <c r="D303" s="39" t="s">
        <v>22</v>
      </c>
      <c r="E303" s="6">
        <v>0.05</v>
      </c>
      <c r="F303" s="58">
        <f t="shared" si="91"/>
        <v>60</v>
      </c>
      <c r="G303" s="48">
        <f>Q34</f>
        <v>95</v>
      </c>
      <c r="H303" s="5">
        <f>G303*E303</f>
        <v>4.75</v>
      </c>
      <c r="I303" s="7">
        <f>J303*G303</f>
        <v>285</v>
      </c>
      <c r="J303" s="8">
        <f t="shared" si="89"/>
        <v>3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90"/>
        <v>2</v>
      </c>
      <c r="C304" s="109" t="s">
        <v>14</v>
      </c>
      <c r="D304" s="36" t="s">
        <v>14</v>
      </c>
      <c r="E304" s="8">
        <v>0.1</v>
      </c>
      <c r="F304" s="58">
        <f t="shared" si="91"/>
        <v>60</v>
      </c>
      <c r="G304" s="48">
        <f>Q21</f>
        <v>75</v>
      </c>
      <c r="H304" s="5">
        <f>G304*E304</f>
        <v>7.5</v>
      </c>
      <c r="I304" s="7">
        <f>J304*G304</f>
        <v>450</v>
      </c>
      <c r="J304" s="8">
        <f t="shared" si="89"/>
        <v>6</v>
      </c>
    </row>
    <row r="305" spans="1:17" x14ac:dyDescent="0.25">
      <c r="A305" s="174" t="s">
        <v>41</v>
      </c>
      <c r="B305" s="174"/>
      <c r="C305" s="174"/>
      <c r="D305" s="174"/>
      <c r="E305" s="106"/>
      <c r="F305" s="106"/>
      <c r="G305" s="106"/>
      <c r="H305" s="2">
        <f>SUM(H282:H304)</f>
        <v>61</v>
      </c>
      <c r="I305" s="2">
        <f>SUM(I282:I304)</f>
        <v>3660.0000000000009</v>
      </c>
      <c r="J305" s="45">
        <f>SUM(J282:J304)</f>
        <v>60.939076923076918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62342</v>
      </c>
      <c r="J306" s="54">
        <f>J29+J51+J73+J91+J128+J152+J178+J202+J233+J259+J281+J305</f>
        <v>952.11628131410259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1" spans="1:17" ht="2.25" customHeight="1" x14ac:dyDescent="0.25"/>
    <row r="312" spans="1:17" hidden="1" x14ac:dyDescent="0.25"/>
    <row r="313" spans="1:17" hidden="1" x14ac:dyDescent="0.25">
      <c r="I313" s="20"/>
    </row>
    <row r="314" spans="1:17" hidden="1" x14ac:dyDescent="0.25"/>
    <row r="317" spans="1:17" x14ac:dyDescent="0.25">
      <c r="I317" s="20"/>
    </row>
    <row r="322" spans="6:6" s="13" customFormat="1" ht="12.75" x14ac:dyDescent="0.25">
      <c r="F322" s="13" t="s">
        <v>131</v>
      </c>
    </row>
  </sheetData>
  <mergeCells count="102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portrait" r:id="rId1"/>
  <rowBreaks count="6" manualBreakCount="6">
    <brk id="52" max="16383" man="1"/>
    <brk id="104" max="16383" man="1"/>
    <brk id="156" max="16383" man="1"/>
    <brk id="208" max="16383" man="1"/>
    <brk id="260" max="17" man="1"/>
    <brk id="315" max="16383" man="1"/>
  </rowBreaks>
  <colBreaks count="2" manualBreakCount="2">
    <brk id="10" max="1048575" man="1"/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M6" sqref="M6:M39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134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133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22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3</v>
      </c>
      <c r="C6" s="111" t="s">
        <v>59</v>
      </c>
      <c r="D6" s="36" t="s">
        <v>3</v>
      </c>
      <c r="E6" s="44">
        <v>0.06</v>
      </c>
      <c r="F6" s="47">
        <v>0</v>
      </c>
      <c r="G6" s="47">
        <v>150</v>
      </c>
      <c r="H6" s="5">
        <f t="shared" ref="H6:H15" si="0">G6*E6</f>
        <v>9</v>
      </c>
      <c r="I6" s="7">
        <f t="shared" ref="I6:I15" si="1">J6*G6</f>
        <v>0</v>
      </c>
      <c r="J6" s="8">
        <f>F6*E6</f>
        <v>0</v>
      </c>
      <c r="L6" s="36" t="s">
        <v>3</v>
      </c>
      <c r="M6" s="8">
        <f>J6+J107</f>
        <v>0</v>
      </c>
      <c r="N6" s="49">
        <v>170</v>
      </c>
      <c r="O6" s="4">
        <f>M6*N6</f>
        <v>0</v>
      </c>
    </row>
    <row r="7" spans="1:18" ht="15.75" customHeight="1" x14ac:dyDescent="0.25">
      <c r="A7" s="203"/>
      <c r="B7" s="57">
        <f>B6</f>
        <v>3</v>
      </c>
      <c r="C7" s="196" t="s">
        <v>40</v>
      </c>
      <c r="D7" s="36" t="s">
        <v>4</v>
      </c>
      <c r="E7" s="44">
        <v>2.5000000000000001E-2</v>
      </c>
      <c r="F7" s="58">
        <f>F6</f>
        <v>0</v>
      </c>
      <c r="G7" s="47">
        <v>30</v>
      </c>
      <c r="H7" s="5">
        <f t="shared" si="0"/>
        <v>0.75</v>
      </c>
      <c r="I7" s="7">
        <f t="shared" si="1"/>
        <v>0</v>
      </c>
      <c r="J7" s="8">
        <f t="shared" ref="J7:J27" si="2">F7*E7</f>
        <v>0</v>
      </c>
      <c r="L7" s="36" t="s">
        <v>4</v>
      </c>
      <c r="M7" s="8">
        <f>J7+J179+J238+J282</f>
        <v>0</v>
      </c>
      <c r="N7" s="49">
        <v>40</v>
      </c>
      <c r="O7" s="4">
        <f t="shared" ref="O7:O38" si="3">M7*N7</f>
        <v>0</v>
      </c>
    </row>
    <row r="8" spans="1:18" ht="15.75" customHeight="1" x14ac:dyDescent="0.25">
      <c r="A8" s="203"/>
      <c r="B8" s="57">
        <f t="shared" ref="B8:B27" si="4">B7</f>
        <v>3</v>
      </c>
      <c r="C8" s="197"/>
      <c r="D8" s="36" t="s">
        <v>6</v>
      </c>
      <c r="E8" s="44">
        <v>0.05</v>
      </c>
      <c r="F8" s="58">
        <f t="shared" ref="F8:F27" si="5">F7</f>
        <v>0</v>
      </c>
      <c r="G8" s="48">
        <v>38</v>
      </c>
      <c r="H8" s="5">
        <f t="shared" si="0"/>
        <v>1.9000000000000001</v>
      </c>
      <c r="I8" s="7">
        <f t="shared" si="1"/>
        <v>0</v>
      </c>
      <c r="J8" s="8">
        <f t="shared" si="2"/>
        <v>0</v>
      </c>
      <c r="L8" s="36" t="s">
        <v>6</v>
      </c>
      <c r="M8" s="8">
        <f>J8+J29+J55+J129+J159+J211+J234+J239+J263</f>
        <v>0</v>
      </c>
      <c r="N8" s="49">
        <v>38</v>
      </c>
      <c r="O8" s="4">
        <f t="shared" si="3"/>
        <v>0</v>
      </c>
    </row>
    <row r="9" spans="1:18" ht="15.75" customHeight="1" x14ac:dyDescent="0.25">
      <c r="A9" s="203"/>
      <c r="B9" s="57">
        <f t="shared" si="4"/>
        <v>3</v>
      </c>
      <c r="C9" s="197"/>
      <c r="D9" s="36" t="s">
        <v>8</v>
      </c>
      <c r="E9" s="44">
        <v>2.7E-2</v>
      </c>
      <c r="F9" s="58">
        <f t="shared" si="5"/>
        <v>0</v>
      </c>
      <c r="G9" s="49">
        <v>50</v>
      </c>
      <c r="H9" s="5">
        <f t="shared" si="0"/>
        <v>1.35</v>
      </c>
      <c r="I9" s="7">
        <f t="shared" si="1"/>
        <v>0</v>
      </c>
      <c r="J9" s="8">
        <f t="shared" si="2"/>
        <v>0</v>
      </c>
      <c r="L9" s="36" t="s">
        <v>8</v>
      </c>
      <c r="M9" s="8">
        <f>J9+J31+J57+J66+J78+J111+J133+J144+J161+J165+J184+J216+J240+J253+J265+J274+J287</f>
        <v>0</v>
      </c>
      <c r="N9" s="49">
        <v>50</v>
      </c>
      <c r="O9" s="4">
        <f t="shared" si="3"/>
        <v>0</v>
      </c>
    </row>
    <row r="10" spans="1:18" ht="15.75" customHeight="1" x14ac:dyDescent="0.25">
      <c r="A10" s="203"/>
      <c r="B10" s="57">
        <f t="shared" si="4"/>
        <v>3</v>
      </c>
      <c r="C10" s="197"/>
      <c r="D10" s="36" t="s">
        <v>9</v>
      </c>
      <c r="E10" s="44">
        <v>1.2999999999999999E-2</v>
      </c>
      <c r="F10" s="58">
        <f t="shared" si="5"/>
        <v>0</v>
      </c>
      <c r="G10" s="50">
        <v>40</v>
      </c>
      <c r="H10" s="5">
        <f t="shared" si="0"/>
        <v>0.52</v>
      </c>
      <c r="I10" s="7">
        <f t="shared" si="1"/>
        <v>0</v>
      </c>
      <c r="J10" s="8">
        <f t="shared" si="2"/>
        <v>0</v>
      </c>
      <c r="L10" s="36" t="s">
        <v>9</v>
      </c>
      <c r="M10" s="8">
        <f>J10+J19+J33+J59+J74+J80+J113+J119+J132+J135+J163+J167+J180+J186+J191+J214+J218+J224+J241+J267+J283+J289+J294</f>
        <v>0</v>
      </c>
      <c r="N10" s="49">
        <v>40</v>
      </c>
      <c r="O10" s="4">
        <f t="shared" si="3"/>
        <v>0</v>
      </c>
    </row>
    <row r="11" spans="1:18" ht="15.75" customHeight="1" x14ac:dyDescent="0.25">
      <c r="A11" s="203"/>
      <c r="B11" s="57">
        <f t="shared" si="4"/>
        <v>3</v>
      </c>
      <c r="C11" s="197"/>
      <c r="D11" s="36" t="s">
        <v>11</v>
      </c>
      <c r="E11" s="44">
        <v>1.2E-2</v>
      </c>
      <c r="F11" s="58">
        <f t="shared" si="5"/>
        <v>0</v>
      </c>
      <c r="G11" s="47">
        <v>27</v>
      </c>
      <c r="H11" s="5">
        <f t="shared" si="0"/>
        <v>0.32400000000000001</v>
      </c>
      <c r="I11" s="7">
        <f t="shared" si="1"/>
        <v>0</v>
      </c>
      <c r="J11" s="8">
        <f t="shared" si="2"/>
        <v>0</v>
      </c>
      <c r="L11" s="36" t="s">
        <v>11</v>
      </c>
      <c r="M11" s="8">
        <f>J11+J20+J34+J60+J81+J85+J108+J114+J120+J136+J142+J164+J168++J187+J192+J219+J225+J242+J268+J290+J295</f>
        <v>0</v>
      </c>
      <c r="N11" s="49">
        <v>27</v>
      </c>
      <c r="O11" s="4">
        <f t="shared" si="3"/>
        <v>0</v>
      </c>
    </row>
    <row r="12" spans="1:18" ht="15.75" customHeight="1" x14ac:dyDescent="0.25">
      <c r="A12" s="203"/>
      <c r="B12" s="57">
        <f t="shared" si="4"/>
        <v>3</v>
      </c>
      <c r="C12" s="197"/>
      <c r="D12" s="36" t="s">
        <v>32</v>
      </c>
      <c r="E12" s="19">
        <v>7.4999999999999997E-3</v>
      </c>
      <c r="F12" s="58">
        <f t="shared" si="5"/>
        <v>0</v>
      </c>
      <c r="G12" s="47">
        <v>165</v>
      </c>
      <c r="H12" s="5">
        <f t="shared" si="0"/>
        <v>1.2375</v>
      </c>
      <c r="I12" s="7">
        <f t="shared" si="1"/>
        <v>0</v>
      </c>
      <c r="J12" s="8">
        <f t="shared" si="2"/>
        <v>0</v>
      </c>
      <c r="L12" s="36" t="s">
        <v>45</v>
      </c>
      <c r="M12" s="8">
        <f>J12+J63+J116+J141+J221+J243+J271</f>
        <v>0</v>
      </c>
      <c r="N12" s="49">
        <v>170</v>
      </c>
      <c r="O12" s="4">
        <f t="shared" si="3"/>
        <v>0</v>
      </c>
    </row>
    <row r="13" spans="1:18" ht="15.75" customHeight="1" x14ac:dyDescent="0.25">
      <c r="A13" s="203"/>
      <c r="B13" s="57">
        <f t="shared" si="4"/>
        <v>3</v>
      </c>
      <c r="C13" s="197"/>
      <c r="D13" s="36" t="s">
        <v>27</v>
      </c>
      <c r="E13" s="44">
        <v>5.0000000000000001E-3</v>
      </c>
      <c r="F13" s="58">
        <f t="shared" si="5"/>
        <v>0</v>
      </c>
      <c r="G13" s="47">
        <v>665</v>
      </c>
      <c r="H13" s="5">
        <f t="shared" si="0"/>
        <v>3.3250000000000002</v>
      </c>
      <c r="I13" s="7">
        <f t="shared" si="1"/>
        <v>0</v>
      </c>
      <c r="J13" s="8">
        <f t="shared" si="2"/>
        <v>0</v>
      </c>
      <c r="L13" s="36" t="s">
        <v>27</v>
      </c>
      <c r="M13" s="8">
        <f>J13+J18+J43+J67+J87+J122+J145+J172+J174+J193+J227+J244+J254+J275+J296</f>
        <v>0</v>
      </c>
      <c r="N13" s="49">
        <v>750</v>
      </c>
      <c r="O13" s="4">
        <f t="shared" si="3"/>
        <v>0</v>
      </c>
    </row>
    <row r="14" spans="1:18" ht="15.75" customHeight="1" x14ac:dyDescent="0.25">
      <c r="A14" s="203"/>
      <c r="B14" s="57">
        <f t="shared" si="4"/>
        <v>3</v>
      </c>
      <c r="C14" s="197"/>
      <c r="D14" s="36" t="s">
        <v>12</v>
      </c>
      <c r="E14" s="19">
        <v>2.5000000000000001E-3</v>
      </c>
      <c r="F14" s="58">
        <f t="shared" si="5"/>
        <v>0</v>
      </c>
      <c r="G14" s="47">
        <v>50</v>
      </c>
      <c r="H14" s="5">
        <f t="shared" si="0"/>
        <v>0.125</v>
      </c>
      <c r="I14" s="7">
        <f t="shared" si="1"/>
        <v>0</v>
      </c>
      <c r="J14" s="8">
        <f t="shared" si="2"/>
        <v>0</v>
      </c>
      <c r="L14" s="36" t="s">
        <v>12</v>
      </c>
      <c r="M14" s="8">
        <f>J14+J23+J45+J69+J77+J124+J148+J182+J196+J229+J245+J277+J285+J299</f>
        <v>0</v>
      </c>
      <c r="N14" s="49">
        <v>53</v>
      </c>
      <c r="O14" s="4">
        <f t="shared" si="3"/>
        <v>0</v>
      </c>
    </row>
    <row r="15" spans="1:18" ht="15.75" customHeight="1" x14ac:dyDescent="0.25">
      <c r="A15" s="203"/>
      <c r="B15" s="57">
        <f t="shared" si="4"/>
        <v>3</v>
      </c>
      <c r="C15" s="197"/>
      <c r="D15" s="36" t="s">
        <v>13</v>
      </c>
      <c r="E15" s="19">
        <v>4.0000000000000002E-4</v>
      </c>
      <c r="F15" s="58">
        <f t="shared" si="5"/>
        <v>0</v>
      </c>
      <c r="G15" s="47">
        <v>297</v>
      </c>
      <c r="H15" s="5">
        <f t="shared" si="0"/>
        <v>0.1188</v>
      </c>
      <c r="I15" s="4">
        <f t="shared" si="1"/>
        <v>0</v>
      </c>
      <c r="J15" s="8">
        <f t="shared" si="2"/>
        <v>0</v>
      </c>
      <c r="L15" s="36" t="s">
        <v>13</v>
      </c>
      <c r="M15" s="8">
        <f>J15+J24+J46+J70+J125+J149+J181+J197+J230+J246+J278+J284+J300</f>
        <v>0</v>
      </c>
      <c r="N15" s="49">
        <v>315</v>
      </c>
      <c r="O15" s="4">
        <f t="shared" si="3"/>
        <v>0</v>
      </c>
    </row>
    <row r="16" spans="1:18" ht="15.75" customHeight="1" x14ac:dyDescent="0.25">
      <c r="A16" s="203"/>
      <c r="B16" s="57">
        <f t="shared" si="4"/>
        <v>3</v>
      </c>
      <c r="C16" s="198"/>
      <c r="D16" s="36" t="s">
        <v>79</v>
      </c>
      <c r="E16" s="44">
        <v>0.2</v>
      </c>
      <c r="F16" s="58">
        <f t="shared" si="5"/>
        <v>0</v>
      </c>
      <c r="G16" s="47"/>
      <c r="H16" s="5"/>
      <c r="I16" s="7"/>
      <c r="J16" s="8">
        <f>F16*E16</f>
        <v>0</v>
      </c>
      <c r="L16" s="36" t="s">
        <v>81</v>
      </c>
      <c r="M16" s="8">
        <f>J17+J37+J61+J110+J118+J139+J215+J223+J248+J269</f>
        <v>0</v>
      </c>
      <c r="N16" s="49">
        <v>400</v>
      </c>
      <c r="O16" s="4">
        <f t="shared" si="3"/>
        <v>0</v>
      </c>
    </row>
    <row r="17" spans="1:15" ht="15.75" customHeight="1" x14ac:dyDescent="0.25">
      <c r="A17" s="203"/>
      <c r="B17" s="57">
        <f t="shared" si="4"/>
        <v>3</v>
      </c>
      <c r="C17" s="220" t="s">
        <v>80</v>
      </c>
      <c r="D17" s="36" t="s">
        <v>81</v>
      </c>
      <c r="E17" s="44">
        <f>H17/G17</f>
        <v>5.116325E-2</v>
      </c>
      <c r="F17" s="58">
        <f t="shared" si="5"/>
        <v>0</v>
      </c>
      <c r="G17" s="47">
        <v>400</v>
      </c>
      <c r="H17" s="5">
        <f>61-H6-H7-H8-H9-H10-H11-H12-H13-H14-H15-H16-H18-H19-H20-H21-H22-H23-H24-H25-H26-H27</f>
        <v>20.465299999999999</v>
      </c>
      <c r="I17" s="7">
        <f t="shared" ref="I17:I24" si="6">J17*G17</f>
        <v>0</v>
      </c>
      <c r="J17" s="8">
        <f t="shared" si="2"/>
        <v>0</v>
      </c>
      <c r="L17" s="36" t="s">
        <v>87</v>
      </c>
      <c r="M17" s="8">
        <f>J21+J86+J112+J194+J217+J297</f>
        <v>0</v>
      </c>
      <c r="N17" s="49">
        <v>58</v>
      </c>
      <c r="O17" s="4">
        <f t="shared" si="3"/>
        <v>0</v>
      </c>
    </row>
    <row r="18" spans="1:15" ht="15.75" customHeight="1" x14ac:dyDescent="0.25">
      <c r="A18" s="203"/>
      <c r="B18" s="57">
        <f t="shared" si="4"/>
        <v>3</v>
      </c>
      <c r="C18" s="220"/>
      <c r="D18" s="36" t="s">
        <v>27</v>
      </c>
      <c r="E18" s="44">
        <v>8.0000000000000002E-3</v>
      </c>
      <c r="F18" s="58">
        <f t="shared" si="5"/>
        <v>0</v>
      </c>
      <c r="G18" s="47">
        <v>665</v>
      </c>
      <c r="H18" s="5">
        <f t="shared" ref="H18:H24" si="7">G18*E18</f>
        <v>5.32</v>
      </c>
      <c r="I18" s="7">
        <f t="shared" si="6"/>
        <v>0</v>
      </c>
      <c r="J18" s="8">
        <f t="shared" si="2"/>
        <v>0</v>
      </c>
      <c r="L18" s="36" t="s">
        <v>74</v>
      </c>
      <c r="M18" s="8">
        <f>J22+J44+J147+J228</f>
        <v>0</v>
      </c>
      <c r="N18" s="49">
        <v>140</v>
      </c>
      <c r="O18" s="4">
        <f t="shared" si="3"/>
        <v>0</v>
      </c>
    </row>
    <row r="19" spans="1:15" ht="15.75" customHeight="1" x14ac:dyDescent="0.25">
      <c r="A19" s="203"/>
      <c r="B19" s="57">
        <f t="shared" si="4"/>
        <v>3</v>
      </c>
      <c r="C19" s="220"/>
      <c r="D19" s="36" t="s">
        <v>9</v>
      </c>
      <c r="E19" s="44">
        <v>1.6E-2</v>
      </c>
      <c r="F19" s="58">
        <f t="shared" si="5"/>
        <v>0</v>
      </c>
      <c r="G19" s="47">
        <v>40</v>
      </c>
      <c r="H19" s="5">
        <f t="shared" si="7"/>
        <v>0.64</v>
      </c>
      <c r="I19" s="7">
        <f t="shared" si="6"/>
        <v>0</v>
      </c>
      <c r="J19" s="8">
        <f t="shared" si="2"/>
        <v>0</v>
      </c>
      <c r="L19" s="36" t="s">
        <v>38</v>
      </c>
      <c r="M19" s="8">
        <f>J26+J48+J72+J89+J127+J151+J176+J199+J232+J257+J280+J302+J38+J249</f>
        <v>0</v>
      </c>
      <c r="N19" s="49">
        <v>40</v>
      </c>
      <c r="O19" s="4">
        <f t="shared" si="3"/>
        <v>0</v>
      </c>
    </row>
    <row r="20" spans="1:15" ht="15.75" customHeight="1" x14ac:dyDescent="0.25">
      <c r="A20" s="203"/>
      <c r="B20" s="57">
        <f t="shared" si="4"/>
        <v>3</v>
      </c>
      <c r="C20" s="220"/>
      <c r="D20" s="36" t="s">
        <v>11</v>
      </c>
      <c r="E20" s="44">
        <v>1.0999999999999999E-2</v>
      </c>
      <c r="F20" s="58">
        <f t="shared" si="5"/>
        <v>0</v>
      </c>
      <c r="G20" s="47">
        <v>27</v>
      </c>
      <c r="H20" s="5">
        <f t="shared" si="7"/>
        <v>0.29699999999999999</v>
      </c>
      <c r="I20" s="7">
        <f t="shared" si="6"/>
        <v>0</v>
      </c>
      <c r="J20" s="8">
        <f t="shared" si="2"/>
        <v>0</v>
      </c>
      <c r="L20" s="36" t="s">
        <v>14</v>
      </c>
      <c r="M20" s="8">
        <f>J27+J68+J75+J195+J276+J304</f>
        <v>0</v>
      </c>
      <c r="N20" s="49">
        <v>75</v>
      </c>
      <c r="O20" s="4">
        <f t="shared" si="3"/>
        <v>0</v>
      </c>
    </row>
    <row r="21" spans="1:15" ht="15.75" customHeight="1" x14ac:dyDescent="0.25">
      <c r="A21" s="203"/>
      <c r="B21" s="57">
        <f t="shared" si="4"/>
        <v>3</v>
      </c>
      <c r="C21" s="220"/>
      <c r="D21" s="36" t="s">
        <v>87</v>
      </c>
      <c r="E21" s="44">
        <v>4.5999999999999999E-2</v>
      </c>
      <c r="F21" s="58">
        <f t="shared" si="5"/>
        <v>0</v>
      </c>
      <c r="G21" s="47">
        <v>58</v>
      </c>
      <c r="H21" s="5">
        <f t="shared" si="7"/>
        <v>2.6680000000000001</v>
      </c>
      <c r="I21" s="7">
        <f t="shared" si="6"/>
        <v>0</v>
      </c>
      <c r="J21" s="8">
        <f t="shared" si="2"/>
        <v>0</v>
      </c>
      <c r="L21" s="37" t="s">
        <v>7</v>
      </c>
      <c r="M21" s="8">
        <f>J30+J35+J41+J56+J82+J109+J115+J131+J137+J140+J160+J169+J183+J188+J213+J220+J237+J252+J264+J286+J291</f>
        <v>0</v>
      </c>
      <c r="N21" s="49">
        <v>115</v>
      </c>
      <c r="O21" s="4">
        <f t="shared" si="3"/>
        <v>0</v>
      </c>
    </row>
    <row r="22" spans="1:15" ht="15.75" customHeight="1" x14ac:dyDescent="0.25">
      <c r="A22" s="203"/>
      <c r="B22" s="57">
        <f t="shared" si="4"/>
        <v>3</v>
      </c>
      <c r="C22" s="196" t="s">
        <v>39</v>
      </c>
      <c r="D22" s="36" t="s">
        <v>74</v>
      </c>
      <c r="E22" s="44">
        <v>0.02</v>
      </c>
      <c r="F22" s="58">
        <f t="shared" si="5"/>
        <v>0</v>
      </c>
      <c r="G22" s="47">
        <v>140</v>
      </c>
      <c r="H22" s="5">
        <f t="shared" si="7"/>
        <v>2.8000000000000003</v>
      </c>
      <c r="I22" s="7">
        <f t="shared" si="6"/>
        <v>0</v>
      </c>
      <c r="J22" s="8">
        <f t="shared" si="2"/>
        <v>0</v>
      </c>
      <c r="L22" s="37" t="s">
        <v>18</v>
      </c>
      <c r="M22" s="8">
        <f>J32+J185+J288</f>
        <v>0</v>
      </c>
      <c r="N22" s="49">
        <v>48</v>
      </c>
      <c r="O22" s="4">
        <f t="shared" si="3"/>
        <v>0</v>
      </c>
    </row>
    <row r="23" spans="1:15" ht="15.75" customHeight="1" x14ac:dyDescent="0.25">
      <c r="A23" s="203"/>
      <c r="B23" s="57">
        <f t="shared" si="4"/>
        <v>3</v>
      </c>
      <c r="C23" s="197"/>
      <c r="D23" s="36" t="s">
        <v>12</v>
      </c>
      <c r="E23" s="44">
        <v>0.02</v>
      </c>
      <c r="F23" s="58">
        <f t="shared" si="5"/>
        <v>0</v>
      </c>
      <c r="G23" s="47">
        <v>50</v>
      </c>
      <c r="H23" s="5">
        <f t="shared" si="7"/>
        <v>1</v>
      </c>
      <c r="I23" s="7">
        <f t="shared" si="6"/>
        <v>0</v>
      </c>
      <c r="J23" s="8">
        <f t="shared" si="2"/>
        <v>0</v>
      </c>
      <c r="L23" s="37" t="s">
        <v>69</v>
      </c>
      <c r="M23" s="8">
        <f>J39+J146+J250+J255</f>
        <v>0</v>
      </c>
      <c r="N23" s="49">
        <v>84</v>
      </c>
      <c r="O23" s="4">
        <f t="shared" si="3"/>
        <v>0</v>
      </c>
    </row>
    <row r="24" spans="1:15" ht="15.75" customHeight="1" x14ac:dyDescent="0.25">
      <c r="A24" s="203"/>
      <c r="B24" s="57">
        <f t="shared" si="4"/>
        <v>3</v>
      </c>
      <c r="C24" s="197"/>
      <c r="D24" s="36" t="s">
        <v>13</v>
      </c>
      <c r="E24" s="19">
        <v>2.0000000000000001E-4</v>
      </c>
      <c r="F24" s="58">
        <f t="shared" si="5"/>
        <v>0</v>
      </c>
      <c r="G24" s="47">
        <v>297</v>
      </c>
      <c r="H24" s="5">
        <f t="shared" si="7"/>
        <v>5.9400000000000001E-2</v>
      </c>
      <c r="I24" s="4">
        <f t="shared" si="6"/>
        <v>0</v>
      </c>
      <c r="J24" s="8">
        <f>F24*E24</f>
        <v>0</v>
      </c>
      <c r="L24" s="37" t="s">
        <v>19</v>
      </c>
      <c r="M24" s="8">
        <f>J40+J251</f>
        <v>0</v>
      </c>
      <c r="N24" s="49">
        <v>180</v>
      </c>
      <c r="O24" s="4">
        <f t="shared" si="3"/>
        <v>0</v>
      </c>
    </row>
    <row r="25" spans="1:15" ht="15.75" customHeight="1" x14ac:dyDescent="0.25">
      <c r="A25" s="203"/>
      <c r="B25" s="57">
        <f t="shared" si="4"/>
        <v>3</v>
      </c>
      <c r="C25" s="198"/>
      <c r="D25" s="36" t="s">
        <v>79</v>
      </c>
      <c r="E25" s="44">
        <v>0.2</v>
      </c>
      <c r="F25" s="58">
        <f t="shared" si="5"/>
        <v>0</v>
      </c>
      <c r="G25" s="47"/>
      <c r="H25" s="5"/>
      <c r="I25" s="7"/>
      <c r="J25" s="8">
        <f t="shared" si="2"/>
        <v>0</v>
      </c>
      <c r="L25" s="37" t="s">
        <v>21</v>
      </c>
      <c r="M25" s="8">
        <f>J42+J173</f>
        <v>0</v>
      </c>
      <c r="N25" s="49">
        <v>100</v>
      </c>
      <c r="O25" s="4">
        <f t="shared" si="3"/>
        <v>0</v>
      </c>
    </row>
    <row r="26" spans="1:15" ht="15.75" customHeight="1" x14ac:dyDescent="0.25">
      <c r="A26" s="203"/>
      <c r="B26" s="57">
        <f t="shared" si="4"/>
        <v>3</v>
      </c>
      <c r="C26" s="111" t="s">
        <v>38</v>
      </c>
      <c r="D26" s="36" t="s">
        <v>38</v>
      </c>
      <c r="E26" s="44">
        <v>0.04</v>
      </c>
      <c r="F26" s="58">
        <f t="shared" si="5"/>
        <v>0</v>
      </c>
      <c r="G26" s="47">
        <v>40</v>
      </c>
      <c r="H26" s="5">
        <f>G26*E26</f>
        <v>1.6</v>
      </c>
      <c r="I26" s="7">
        <f>J26*G26</f>
        <v>0</v>
      </c>
      <c r="J26" s="8">
        <f t="shared" si="2"/>
        <v>0</v>
      </c>
      <c r="L26" s="36" t="s">
        <v>70</v>
      </c>
      <c r="M26" s="8">
        <f>J49+J90</f>
        <v>0</v>
      </c>
      <c r="N26" s="49">
        <v>98</v>
      </c>
      <c r="O26" s="4">
        <f t="shared" si="3"/>
        <v>0</v>
      </c>
    </row>
    <row r="27" spans="1:15" ht="15.75" customHeight="1" x14ac:dyDescent="0.25">
      <c r="A27" s="215"/>
      <c r="B27" s="57">
        <f t="shared" si="4"/>
        <v>3</v>
      </c>
      <c r="C27" s="111" t="s">
        <v>14</v>
      </c>
      <c r="D27" s="36" t="s">
        <v>14</v>
      </c>
      <c r="E27" s="8">
        <v>0.1</v>
      </c>
      <c r="F27" s="58">
        <f t="shared" si="5"/>
        <v>0</v>
      </c>
      <c r="G27" s="48">
        <v>75</v>
      </c>
      <c r="H27" s="5">
        <f>G27*E27</f>
        <v>7.5</v>
      </c>
      <c r="I27" s="7">
        <f>J27*G27</f>
        <v>0</v>
      </c>
      <c r="J27" s="8">
        <f t="shared" si="2"/>
        <v>0</v>
      </c>
      <c r="L27" s="36" t="s">
        <v>10</v>
      </c>
      <c r="M27" s="8">
        <f>J58+J162+J266</f>
        <v>0</v>
      </c>
      <c r="N27" s="49">
        <v>60</v>
      </c>
      <c r="O27" s="4">
        <f t="shared" si="3"/>
        <v>0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112"/>
      <c r="G28" s="112"/>
      <c r="H28" s="2">
        <f>SUM(H6:H27)</f>
        <v>60.999999999999993</v>
      </c>
      <c r="I28" s="2">
        <f>SUM(I6:I27)</f>
        <v>0</v>
      </c>
      <c r="J28" s="45">
        <f>SUM(J6:J27)</f>
        <v>0</v>
      </c>
      <c r="L28" s="36" t="s">
        <v>57</v>
      </c>
      <c r="M28" s="8">
        <f>J62+J270</f>
        <v>0</v>
      </c>
      <c r="N28" s="49">
        <v>130</v>
      </c>
      <c r="O28" s="4">
        <f t="shared" si="3"/>
        <v>0</v>
      </c>
    </row>
    <row r="29" spans="1:15" ht="15.75" customHeight="1" x14ac:dyDescent="0.25">
      <c r="A29" s="202" t="s">
        <v>52</v>
      </c>
      <c r="B29" s="46">
        <v>3</v>
      </c>
      <c r="C29" s="216" t="s">
        <v>20</v>
      </c>
      <c r="D29" s="37" t="s">
        <v>6</v>
      </c>
      <c r="E29" s="6">
        <v>7.2999999999999995E-2</v>
      </c>
      <c r="F29" s="48">
        <v>0</v>
      </c>
      <c r="G29" s="49">
        <v>38</v>
      </c>
      <c r="H29" s="111">
        <f t="shared" ref="H29:H35" si="8">E29*G29</f>
        <v>2.774</v>
      </c>
      <c r="I29" s="7">
        <f t="shared" ref="I29:I35" si="9">J29*G29</f>
        <v>0</v>
      </c>
      <c r="J29" s="6">
        <f>F29*E29</f>
        <v>0</v>
      </c>
      <c r="L29" s="36" t="s">
        <v>24</v>
      </c>
      <c r="M29" s="8">
        <f>J64+J272</f>
        <v>0</v>
      </c>
      <c r="N29" s="49">
        <v>240</v>
      </c>
      <c r="O29" s="4">
        <f t="shared" si="3"/>
        <v>0</v>
      </c>
    </row>
    <row r="30" spans="1:15" ht="15.75" customHeight="1" x14ac:dyDescent="0.25">
      <c r="A30" s="203"/>
      <c r="B30" s="57">
        <f>B29</f>
        <v>3</v>
      </c>
      <c r="C30" s="217"/>
      <c r="D30" s="37" t="s">
        <v>7</v>
      </c>
      <c r="E30" s="6">
        <v>4.0000000000000001E-3</v>
      </c>
      <c r="F30" s="59">
        <f>F29</f>
        <v>0</v>
      </c>
      <c r="G30" s="48">
        <v>115</v>
      </c>
      <c r="H30" s="111">
        <f t="shared" si="8"/>
        <v>0.46</v>
      </c>
      <c r="I30" s="7">
        <f t="shared" si="9"/>
        <v>0</v>
      </c>
      <c r="J30" s="6">
        <f t="shared" ref="J30:J49" si="10">F30*E30</f>
        <v>0</v>
      </c>
      <c r="L30" s="38" t="s">
        <v>15</v>
      </c>
      <c r="M30" s="8">
        <f>J76+J235</f>
        <v>0</v>
      </c>
      <c r="N30" s="49">
        <v>140</v>
      </c>
      <c r="O30" s="4">
        <f t="shared" si="3"/>
        <v>0</v>
      </c>
    </row>
    <row r="31" spans="1:15" ht="15.75" customHeight="1" x14ac:dyDescent="0.25">
      <c r="A31" s="203"/>
      <c r="B31" s="57">
        <f t="shared" ref="B31:B49" si="11">B30</f>
        <v>3</v>
      </c>
      <c r="C31" s="210" t="s">
        <v>23</v>
      </c>
      <c r="D31" s="37" t="s">
        <v>8</v>
      </c>
      <c r="E31" s="6">
        <v>0.1</v>
      </c>
      <c r="F31" s="59">
        <f t="shared" ref="F31:F49" si="12">F30</f>
        <v>0</v>
      </c>
      <c r="G31" s="47">
        <v>50</v>
      </c>
      <c r="H31" s="111">
        <f t="shared" si="8"/>
        <v>5</v>
      </c>
      <c r="I31" s="7">
        <f t="shared" si="9"/>
        <v>0</v>
      </c>
      <c r="J31" s="6">
        <f t="shared" si="10"/>
        <v>0</v>
      </c>
      <c r="L31" s="36" t="s">
        <v>61</v>
      </c>
      <c r="M31" s="8">
        <f>J84+J171+J190+J293</f>
        <v>0</v>
      </c>
      <c r="N31" s="49">
        <v>195</v>
      </c>
      <c r="O31" s="4">
        <f t="shared" si="3"/>
        <v>0</v>
      </c>
    </row>
    <row r="32" spans="1:15" ht="15.75" customHeight="1" x14ac:dyDescent="0.25">
      <c r="A32" s="203"/>
      <c r="B32" s="57">
        <f t="shared" si="11"/>
        <v>3</v>
      </c>
      <c r="C32" s="211"/>
      <c r="D32" s="37" t="s">
        <v>18</v>
      </c>
      <c r="E32" s="6">
        <v>0.02</v>
      </c>
      <c r="F32" s="59">
        <f t="shared" si="12"/>
        <v>0</v>
      </c>
      <c r="G32" s="48">
        <v>48</v>
      </c>
      <c r="H32" s="111">
        <f t="shared" si="8"/>
        <v>0.96</v>
      </c>
      <c r="I32" s="7">
        <f t="shared" si="9"/>
        <v>0</v>
      </c>
      <c r="J32" s="6">
        <f t="shared" si="10"/>
        <v>0</v>
      </c>
      <c r="L32" s="38" t="s">
        <v>65</v>
      </c>
      <c r="M32" s="8">
        <f>J88+J175+J256</f>
        <v>0</v>
      </c>
      <c r="N32" s="49">
        <v>65</v>
      </c>
      <c r="O32" s="4">
        <f t="shared" si="3"/>
        <v>0</v>
      </c>
    </row>
    <row r="33" spans="1:18" ht="15.75" customHeight="1" x14ac:dyDescent="0.25">
      <c r="A33" s="203"/>
      <c r="B33" s="57">
        <f t="shared" si="11"/>
        <v>3</v>
      </c>
      <c r="C33" s="211"/>
      <c r="D33" s="37" t="s">
        <v>9</v>
      </c>
      <c r="E33" s="6">
        <v>1.2999999999999999E-2</v>
      </c>
      <c r="F33" s="59">
        <f t="shared" si="12"/>
        <v>0</v>
      </c>
      <c r="G33" s="48">
        <v>40</v>
      </c>
      <c r="H33" s="111">
        <f t="shared" si="8"/>
        <v>0.52</v>
      </c>
      <c r="I33" s="7">
        <f t="shared" si="9"/>
        <v>0</v>
      </c>
      <c r="J33" s="6">
        <f t="shared" si="10"/>
        <v>0</v>
      </c>
      <c r="L33" s="39" t="s">
        <v>22</v>
      </c>
      <c r="M33" s="8">
        <f>J177+J200+J258+J303</f>
        <v>0</v>
      </c>
      <c r="N33" s="49">
        <v>95</v>
      </c>
      <c r="O33" s="4">
        <f t="shared" si="3"/>
        <v>0</v>
      </c>
    </row>
    <row r="34" spans="1:18" ht="15.75" customHeight="1" x14ac:dyDescent="0.25">
      <c r="A34" s="203"/>
      <c r="B34" s="57">
        <f t="shared" si="11"/>
        <v>3</v>
      </c>
      <c r="C34" s="211"/>
      <c r="D34" s="37" t="s">
        <v>11</v>
      </c>
      <c r="E34" s="6">
        <v>1.2E-2</v>
      </c>
      <c r="F34" s="59">
        <f t="shared" si="12"/>
        <v>0</v>
      </c>
      <c r="G34" s="48">
        <v>27</v>
      </c>
      <c r="H34" s="111">
        <f t="shared" si="8"/>
        <v>0.32400000000000001</v>
      </c>
      <c r="I34" s="7">
        <f t="shared" si="9"/>
        <v>0</v>
      </c>
      <c r="J34" s="6">
        <f t="shared" si="10"/>
        <v>0</v>
      </c>
      <c r="L34" s="36" t="s">
        <v>25</v>
      </c>
      <c r="M34" s="8">
        <f>J123+J201+J298</f>
        <v>0</v>
      </c>
      <c r="N34" s="49">
        <v>150</v>
      </c>
      <c r="O34" s="4">
        <f t="shared" si="3"/>
        <v>0</v>
      </c>
    </row>
    <row r="35" spans="1:18" ht="15.75" customHeight="1" x14ac:dyDescent="0.25">
      <c r="A35" s="203"/>
      <c r="B35" s="57">
        <f t="shared" si="11"/>
        <v>3</v>
      </c>
      <c r="C35" s="211"/>
      <c r="D35" s="37" t="s">
        <v>7</v>
      </c>
      <c r="E35" s="6">
        <v>5.0000000000000001E-3</v>
      </c>
      <c r="F35" s="59">
        <f t="shared" si="12"/>
        <v>0</v>
      </c>
      <c r="G35" s="48">
        <v>115</v>
      </c>
      <c r="H35" s="111">
        <f t="shared" si="8"/>
        <v>0.57500000000000007</v>
      </c>
      <c r="I35" s="7">
        <f t="shared" si="9"/>
        <v>0</v>
      </c>
      <c r="J35" s="6">
        <f t="shared" si="10"/>
        <v>0</v>
      </c>
      <c r="L35" s="36" t="s">
        <v>17</v>
      </c>
      <c r="M35" s="8">
        <f>J236</f>
        <v>0</v>
      </c>
      <c r="N35" s="49">
        <v>350</v>
      </c>
      <c r="O35" s="4">
        <f t="shared" si="3"/>
        <v>0</v>
      </c>
    </row>
    <row r="36" spans="1:18" ht="15.75" customHeight="1" x14ac:dyDescent="0.25">
      <c r="A36" s="203"/>
      <c r="B36" s="57">
        <f t="shared" si="11"/>
        <v>3</v>
      </c>
      <c r="C36" s="212"/>
      <c r="D36" s="37" t="s">
        <v>79</v>
      </c>
      <c r="E36" s="6">
        <v>0.17499999999999999</v>
      </c>
      <c r="F36" s="59">
        <f t="shared" si="12"/>
        <v>0</v>
      </c>
      <c r="G36" s="48"/>
      <c r="H36" s="111"/>
      <c r="I36" s="7"/>
      <c r="J36" s="6">
        <f t="shared" si="10"/>
        <v>0</v>
      </c>
      <c r="L36" s="36" t="s">
        <v>90</v>
      </c>
      <c r="M36" s="8">
        <f>J79+J121+J166+J226</f>
        <v>0</v>
      </c>
      <c r="N36" s="49">
        <v>55</v>
      </c>
      <c r="O36" s="4">
        <f t="shared" si="3"/>
        <v>0</v>
      </c>
    </row>
    <row r="37" spans="1:18" ht="15.75" customHeight="1" x14ac:dyDescent="0.25">
      <c r="A37" s="203"/>
      <c r="B37" s="57">
        <f t="shared" si="11"/>
        <v>3</v>
      </c>
      <c r="C37" s="199" t="s">
        <v>102</v>
      </c>
      <c r="D37" s="37" t="s">
        <v>77</v>
      </c>
      <c r="E37" s="6">
        <f>H37/G37</f>
        <v>5.2393999999999996E-2</v>
      </c>
      <c r="F37" s="59">
        <f t="shared" si="12"/>
        <v>0</v>
      </c>
      <c r="G37" s="48">
        <v>400</v>
      </c>
      <c r="H37" s="111">
        <f>61-H29-H30-H31-H32-H33-H34-H35-H36-H38-H39-H40-H41-H42-H43-H44-H45-H46-H47-H48-H49</f>
        <v>20.957599999999999</v>
      </c>
      <c r="I37" s="7">
        <f t="shared" ref="I37:I46" si="13">J37*G37</f>
        <v>0</v>
      </c>
      <c r="J37" s="6">
        <f t="shared" si="10"/>
        <v>0</v>
      </c>
      <c r="L37" s="37" t="s">
        <v>35</v>
      </c>
      <c r="M37" s="8">
        <f>J130+J212</f>
        <v>0</v>
      </c>
      <c r="N37" s="49">
        <v>106</v>
      </c>
      <c r="O37" s="4">
        <f t="shared" si="3"/>
        <v>0</v>
      </c>
    </row>
    <row r="38" spans="1:18" ht="15.75" customHeight="1" x14ac:dyDescent="0.25">
      <c r="A38" s="203"/>
      <c r="B38" s="57">
        <f t="shared" si="11"/>
        <v>3</v>
      </c>
      <c r="C38" s="199"/>
      <c r="D38" s="37" t="s">
        <v>38</v>
      </c>
      <c r="E38" s="6">
        <v>9.0000000000000011E-3</v>
      </c>
      <c r="F38" s="59">
        <f t="shared" si="12"/>
        <v>0</v>
      </c>
      <c r="G38" s="48">
        <v>40</v>
      </c>
      <c r="H38" s="111">
        <f t="shared" ref="H38:H43" si="14">E38*G38</f>
        <v>0.36000000000000004</v>
      </c>
      <c r="I38" s="7">
        <f t="shared" si="13"/>
        <v>0</v>
      </c>
      <c r="J38" s="6">
        <f t="shared" si="10"/>
        <v>0</v>
      </c>
      <c r="L38" s="36" t="s">
        <v>73</v>
      </c>
      <c r="M38" s="8">
        <f>J134</f>
        <v>0</v>
      </c>
      <c r="N38" s="49">
        <v>40</v>
      </c>
      <c r="O38" s="4">
        <f t="shared" si="3"/>
        <v>0</v>
      </c>
    </row>
    <row r="39" spans="1:18" ht="15.75" customHeight="1" x14ac:dyDescent="0.25">
      <c r="A39" s="203"/>
      <c r="B39" s="57">
        <f t="shared" si="11"/>
        <v>3</v>
      </c>
      <c r="C39" s="199"/>
      <c r="D39" s="37" t="s">
        <v>69</v>
      </c>
      <c r="E39" s="6">
        <v>1.2E-2</v>
      </c>
      <c r="F39" s="59">
        <f t="shared" si="12"/>
        <v>0</v>
      </c>
      <c r="G39" s="48">
        <v>75</v>
      </c>
      <c r="H39" s="111">
        <f t="shared" si="14"/>
        <v>0.9</v>
      </c>
      <c r="I39" s="7">
        <f t="shared" si="13"/>
        <v>0</v>
      </c>
      <c r="J39" s="6">
        <f t="shared" si="10"/>
        <v>0</v>
      </c>
      <c r="L39" s="36" t="s">
        <v>16</v>
      </c>
      <c r="M39" s="8">
        <f>J143</f>
        <v>0</v>
      </c>
      <c r="N39" s="49">
        <v>47</v>
      </c>
      <c r="O39" s="4">
        <f>M39*N39</f>
        <v>0</v>
      </c>
    </row>
    <row r="40" spans="1:18" ht="15.75" customHeight="1" x14ac:dyDescent="0.25">
      <c r="A40" s="203"/>
      <c r="B40" s="57">
        <f t="shared" si="11"/>
        <v>3</v>
      </c>
      <c r="C40" s="199"/>
      <c r="D40" s="37" t="s">
        <v>19</v>
      </c>
      <c r="E40" s="6">
        <v>5.0000000000000001E-3</v>
      </c>
      <c r="F40" s="59">
        <f t="shared" si="12"/>
        <v>0</v>
      </c>
      <c r="G40" s="48">
        <v>175</v>
      </c>
      <c r="H40" s="111">
        <f t="shared" si="14"/>
        <v>0.875</v>
      </c>
      <c r="I40" s="7">
        <f t="shared" si="13"/>
        <v>0</v>
      </c>
      <c r="J40" s="6">
        <f t="shared" si="10"/>
        <v>0</v>
      </c>
      <c r="L40" s="101" t="s">
        <v>41</v>
      </c>
      <c r="M40" s="54">
        <f>SUM(M6:M39)</f>
        <v>0</v>
      </c>
      <c r="N40" s="62"/>
      <c r="O40" s="30">
        <f>SUM(O6:O39)</f>
        <v>0</v>
      </c>
    </row>
    <row r="41" spans="1:18" ht="15.75" customHeight="1" x14ac:dyDescent="0.25">
      <c r="A41" s="203"/>
      <c r="B41" s="57">
        <f t="shared" si="11"/>
        <v>3</v>
      </c>
      <c r="C41" s="199"/>
      <c r="D41" s="37" t="s">
        <v>7</v>
      </c>
      <c r="E41" s="6">
        <v>3.0000000000000001E-3</v>
      </c>
      <c r="F41" s="59">
        <f t="shared" si="12"/>
        <v>0</v>
      </c>
      <c r="G41" s="48">
        <v>115</v>
      </c>
      <c r="H41" s="111">
        <f t="shared" si="14"/>
        <v>0.34500000000000003</v>
      </c>
      <c r="I41" s="7">
        <f t="shared" si="13"/>
        <v>0</v>
      </c>
      <c r="J41" s="6">
        <f t="shared" si="10"/>
        <v>0</v>
      </c>
      <c r="L41"/>
      <c r="M41"/>
      <c r="N41"/>
      <c r="O41"/>
    </row>
    <row r="42" spans="1:18" ht="15.75" customHeight="1" x14ac:dyDescent="0.25">
      <c r="A42" s="203"/>
      <c r="B42" s="57">
        <f t="shared" si="11"/>
        <v>3</v>
      </c>
      <c r="C42" s="204" t="s">
        <v>26</v>
      </c>
      <c r="D42" s="37" t="s">
        <v>21</v>
      </c>
      <c r="E42" s="6">
        <v>6.0999999999999999E-2</v>
      </c>
      <c r="F42" s="59">
        <f t="shared" si="12"/>
        <v>0</v>
      </c>
      <c r="G42" s="48">
        <v>100</v>
      </c>
      <c r="H42" s="111">
        <f t="shared" si="14"/>
        <v>6.1</v>
      </c>
      <c r="I42" s="7">
        <f t="shared" si="13"/>
        <v>0</v>
      </c>
      <c r="J42" s="6">
        <f t="shared" si="10"/>
        <v>0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3</v>
      </c>
      <c r="C43" s="204"/>
      <c r="D43" s="37" t="s">
        <v>27</v>
      </c>
      <c r="E43" s="6">
        <v>6.0000000000000001E-3</v>
      </c>
      <c r="F43" s="59">
        <f t="shared" si="12"/>
        <v>0</v>
      </c>
      <c r="G43" s="48">
        <v>665</v>
      </c>
      <c r="H43" s="111">
        <f t="shared" si="14"/>
        <v>3.99</v>
      </c>
      <c r="I43" s="7">
        <f t="shared" si="13"/>
        <v>0</v>
      </c>
      <c r="J43" s="6">
        <f t="shared" si="10"/>
        <v>0</v>
      </c>
      <c r="L43" s="110" t="s">
        <v>95</v>
      </c>
      <c r="M43" s="61"/>
      <c r="N43" s="239" t="s">
        <v>118</v>
      </c>
      <c r="O43" s="239"/>
      <c r="P43" s="239"/>
    </row>
    <row r="44" spans="1:18" ht="15.75" customHeight="1" x14ac:dyDescent="0.25">
      <c r="A44" s="203"/>
      <c r="B44" s="57">
        <f t="shared" si="11"/>
        <v>3</v>
      </c>
      <c r="C44" s="183" t="s">
        <v>39</v>
      </c>
      <c r="D44" s="36" t="s">
        <v>76</v>
      </c>
      <c r="E44" s="44">
        <v>0.02</v>
      </c>
      <c r="F44" s="59">
        <f t="shared" si="12"/>
        <v>0</v>
      </c>
      <c r="G44" s="47">
        <v>140</v>
      </c>
      <c r="H44" s="5">
        <f>G44*E44</f>
        <v>2.8000000000000003</v>
      </c>
      <c r="I44" s="7">
        <f t="shared" si="13"/>
        <v>0</v>
      </c>
      <c r="J44" s="8">
        <f t="shared" si="10"/>
        <v>0</v>
      </c>
      <c r="L44" s="31"/>
      <c r="M44" s="33" t="s">
        <v>97</v>
      </c>
      <c r="N44" s="82"/>
      <c r="O44" s="82"/>
      <c r="P44" s="82"/>
      <c r="Q44" s="123"/>
    </row>
    <row r="45" spans="1:18" s="16" customFormat="1" ht="15.75" customHeight="1" x14ac:dyDescent="0.25">
      <c r="A45" s="203"/>
      <c r="B45" s="57">
        <f t="shared" si="11"/>
        <v>3</v>
      </c>
      <c r="C45" s="184"/>
      <c r="D45" s="36" t="s">
        <v>12</v>
      </c>
      <c r="E45" s="44">
        <v>0.02</v>
      </c>
      <c r="F45" s="59">
        <f t="shared" si="12"/>
        <v>0</v>
      </c>
      <c r="G45" s="47">
        <v>50</v>
      </c>
      <c r="H45" s="5">
        <f>G45*E45</f>
        <v>1</v>
      </c>
      <c r="I45" s="7">
        <f t="shared" si="13"/>
        <v>0</v>
      </c>
      <c r="J45" s="8">
        <f t="shared" si="10"/>
        <v>0</v>
      </c>
      <c r="K45"/>
      <c r="L45"/>
      <c r="M45" s="29"/>
      <c r="N45" s="82"/>
      <c r="O45" s="82"/>
      <c r="P45" s="82"/>
      <c r="Q45" s="124"/>
      <c r="R45"/>
    </row>
    <row r="46" spans="1:18" ht="15.75" customHeight="1" x14ac:dyDescent="0.25">
      <c r="A46" s="203"/>
      <c r="B46" s="57">
        <f t="shared" si="11"/>
        <v>3</v>
      </c>
      <c r="C46" s="184"/>
      <c r="D46" s="36" t="s">
        <v>13</v>
      </c>
      <c r="E46" s="19">
        <v>2.0000000000000001E-4</v>
      </c>
      <c r="F46" s="59">
        <f t="shared" si="12"/>
        <v>0</v>
      </c>
      <c r="G46" s="47">
        <v>297</v>
      </c>
      <c r="H46" s="5">
        <f>G46*E46</f>
        <v>5.9400000000000001E-2</v>
      </c>
      <c r="I46" s="7">
        <f t="shared" si="13"/>
        <v>0</v>
      </c>
      <c r="J46" s="8">
        <f>F46*E46</f>
        <v>0</v>
      </c>
      <c r="L46"/>
      <c r="M46" s="29"/>
      <c r="N46" s="82"/>
      <c r="O46" s="82"/>
      <c r="P46" s="82"/>
      <c r="Q46" s="124"/>
      <c r="R46"/>
    </row>
    <row r="47" spans="1:18" ht="15.75" customHeight="1" x14ac:dyDescent="0.25">
      <c r="A47" s="203"/>
      <c r="B47" s="57">
        <f t="shared" si="11"/>
        <v>3</v>
      </c>
      <c r="C47" s="185"/>
      <c r="D47" s="36" t="s">
        <v>79</v>
      </c>
      <c r="E47" s="44">
        <v>0.2</v>
      </c>
      <c r="F47" s="59">
        <f t="shared" si="12"/>
        <v>0</v>
      </c>
      <c r="G47" s="47"/>
      <c r="H47" s="5"/>
      <c r="I47" s="7"/>
      <c r="J47" s="8">
        <f t="shared" si="10"/>
        <v>0</v>
      </c>
      <c r="L47"/>
      <c r="M47" s="27"/>
      <c r="N47" s="82"/>
      <c r="O47" s="82"/>
      <c r="P47" s="82"/>
      <c r="Q47" s="124"/>
      <c r="R47"/>
    </row>
    <row r="48" spans="1:18" ht="15.75" customHeight="1" x14ac:dyDescent="0.25">
      <c r="A48" s="203"/>
      <c r="B48" s="57">
        <f t="shared" si="11"/>
        <v>3</v>
      </c>
      <c r="C48" s="113" t="s">
        <v>38</v>
      </c>
      <c r="D48" s="37" t="s">
        <v>38</v>
      </c>
      <c r="E48" s="6">
        <v>0.08</v>
      </c>
      <c r="F48" s="59">
        <f t="shared" si="12"/>
        <v>0</v>
      </c>
      <c r="G48" s="48">
        <v>40</v>
      </c>
      <c r="H48" s="111">
        <f>E48*G48</f>
        <v>3.2</v>
      </c>
      <c r="I48" s="7">
        <f>J48*G48</f>
        <v>0</v>
      </c>
      <c r="J48" s="6">
        <f t="shared" si="10"/>
        <v>0</v>
      </c>
      <c r="L48"/>
      <c r="M48"/>
      <c r="N48" s="82"/>
      <c r="O48" s="82"/>
      <c r="P48" s="82"/>
      <c r="Q48" s="124"/>
      <c r="R48"/>
    </row>
    <row r="49" spans="1:18" ht="15.75" customHeight="1" x14ac:dyDescent="0.25">
      <c r="A49" s="215"/>
      <c r="B49" s="57">
        <f t="shared" si="11"/>
        <v>3</v>
      </c>
      <c r="C49" s="115" t="s">
        <v>70</v>
      </c>
      <c r="D49" s="36" t="s">
        <v>70</v>
      </c>
      <c r="E49" s="8">
        <v>0.1</v>
      </c>
      <c r="F49" s="59">
        <f t="shared" si="12"/>
        <v>0</v>
      </c>
      <c r="G49" s="48">
        <v>98</v>
      </c>
      <c r="H49" s="111">
        <f>E49*G49</f>
        <v>9.8000000000000007</v>
      </c>
      <c r="I49" s="7">
        <f>J49*G49</f>
        <v>0</v>
      </c>
      <c r="J49" s="6">
        <f t="shared" si="10"/>
        <v>0</v>
      </c>
      <c r="L49"/>
      <c r="M49"/>
      <c r="N49" s="82"/>
      <c r="O49" s="82"/>
      <c r="P49" s="82"/>
      <c r="Q49" s="124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0</v>
      </c>
      <c r="J50" s="45">
        <f>SUM(J29:J49)</f>
        <v>0</v>
      </c>
      <c r="N50" s="82"/>
      <c r="O50" s="82"/>
      <c r="P50" s="82"/>
      <c r="Q50" s="124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 s="82"/>
      <c r="O51" s="82"/>
      <c r="P51" s="82"/>
      <c r="Q51" s="123"/>
    </row>
    <row r="52" spans="1:18" customFormat="1" ht="15.75" customHeight="1" x14ac:dyDescent="0.25">
      <c r="E52" s="27"/>
      <c r="N52" s="82"/>
      <c r="O52" s="82"/>
      <c r="P52" s="82"/>
      <c r="Q52" s="124"/>
    </row>
    <row r="53" spans="1:18" customFormat="1" ht="15.75" customHeight="1" x14ac:dyDescent="0.25">
      <c r="E53" s="27"/>
      <c r="L53" s="13"/>
      <c r="M53" s="13"/>
      <c r="N53" s="82"/>
      <c r="O53" s="82"/>
      <c r="P53" s="82"/>
      <c r="Q53" s="124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N54" s="82"/>
      <c r="O54" s="82"/>
      <c r="P54" s="82"/>
      <c r="Q54" s="123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0</v>
      </c>
      <c r="G55" s="47">
        <v>38</v>
      </c>
      <c r="H55" s="111">
        <f t="shared" ref="H55:H60" si="15">G55*E55</f>
        <v>0.98799999999999999</v>
      </c>
      <c r="I55" s="7">
        <f t="shared" ref="I55:I64" si="16">J55*G55</f>
        <v>0</v>
      </c>
      <c r="J55" s="8">
        <f t="shared" ref="J55:J72" si="17">F55*E55</f>
        <v>0</v>
      </c>
      <c r="L55" s="17"/>
      <c r="N55" s="82"/>
      <c r="O55" s="82"/>
      <c r="P55" s="82"/>
      <c r="Q55" s="123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0</v>
      </c>
      <c r="G56" s="47">
        <v>115</v>
      </c>
      <c r="H56" s="111">
        <f t="shared" si="15"/>
        <v>0.69000000000000006</v>
      </c>
      <c r="I56" s="7">
        <f t="shared" si="16"/>
        <v>0</v>
      </c>
      <c r="J56" s="8">
        <f t="shared" si="17"/>
        <v>0</v>
      </c>
      <c r="L56" s="17"/>
      <c r="N56" s="82"/>
      <c r="O56" s="82"/>
      <c r="P56" s="82"/>
      <c r="Q56" s="123"/>
    </row>
    <row r="57" spans="1:18" ht="15.75" customHeight="1" x14ac:dyDescent="0.25">
      <c r="A57" s="181"/>
      <c r="B57" s="60">
        <f t="shared" ref="B57:B72" si="18">B56</f>
        <v>2</v>
      </c>
      <c r="C57" s="193"/>
      <c r="D57" s="36" t="s">
        <v>8</v>
      </c>
      <c r="E57" s="44">
        <v>3.5000000000000003E-2</v>
      </c>
      <c r="F57" s="58">
        <f t="shared" ref="F57:F72" si="19">F56</f>
        <v>0</v>
      </c>
      <c r="G57" s="47">
        <v>50</v>
      </c>
      <c r="H57" s="111">
        <f t="shared" si="15"/>
        <v>1.7500000000000002</v>
      </c>
      <c r="I57" s="7">
        <f t="shared" si="16"/>
        <v>0</v>
      </c>
      <c r="J57" s="8">
        <f t="shared" si="17"/>
        <v>0</v>
      </c>
      <c r="L57" s="17"/>
      <c r="N57" s="82"/>
      <c r="O57" s="82"/>
      <c r="P57" s="82"/>
      <c r="Q57" s="123"/>
    </row>
    <row r="58" spans="1:18" ht="15.75" customHeight="1" x14ac:dyDescent="0.25">
      <c r="A58" s="181"/>
      <c r="B58" s="60">
        <f t="shared" si="18"/>
        <v>2</v>
      </c>
      <c r="C58" s="193"/>
      <c r="D58" s="36" t="s">
        <v>10</v>
      </c>
      <c r="E58" s="44">
        <v>2.5000000000000001E-2</v>
      </c>
      <c r="F58" s="58">
        <f t="shared" si="19"/>
        <v>0</v>
      </c>
      <c r="G58" s="47">
        <v>50</v>
      </c>
      <c r="H58" s="111">
        <f t="shared" si="15"/>
        <v>1.25</v>
      </c>
      <c r="I58" s="7">
        <f t="shared" si="16"/>
        <v>0</v>
      </c>
      <c r="J58" s="8">
        <f t="shared" si="17"/>
        <v>0</v>
      </c>
      <c r="L58" s="17"/>
      <c r="N58" s="82"/>
      <c r="O58" s="82"/>
      <c r="P58" s="82"/>
      <c r="Q58" s="123"/>
    </row>
    <row r="59" spans="1:18" ht="15.75" customHeight="1" x14ac:dyDescent="0.25">
      <c r="A59" s="181"/>
      <c r="B59" s="60">
        <f t="shared" si="18"/>
        <v>2</v>
      </c>
      <c r="C59" s="193"/>
      <c r="D59" s="36" t="s">
        <v>9</v>
      </c>
      <c r="E59" s="44">
        <v>1.9E-2</v>
      </c>
      <c r="F59" s="58">
        <f t="shared" si="19"/>
        <v>0</v>
      </c>
      <c r="G59" s="47">
        <v>40</v>
      </c>
      <c r="H59" s="111">
        <f t="shared" si="15"/>
        <v>0.76</v>
      </c>
      <c r="I59" s="7">
        <f t="shared" si="16"/>
        <v>0</v>
      </c>
      <c r="J59" s="8">
        <f t="shared" si="17"/>
        <v>0</v>
      </c>
      <c r="L59" s="17"/>
      <c r="N59" s="82"/>
      <c r="O59" s="82"/>
      <c r="P59" s="82"/>
      <c r="Q59" s="123"/>
    </row>
    <row r="60" spans="1:18" ht="15.75" customHeight="1" x14ac:dyDescent="0.25">
      <c r="A60" s="181"/>
      <c r="B60" s="60">
        <f t="shared" si="18"/>
        <v>2</v>
      </c>
      <c r="C60" s="194"/>
      <c r="D60" s="36" t="s">
        <v>11</v>
      </c>
      <c r="E60" s="44">
        <v>1.7999999999999999E-2</v>
      </c>
      <c r="F60" s="58">
        <f t="shared" si="19"/>
        <v>0</v>
      </c>
      <c r="G60" s="47">
        <v>27</v>
      </c>
      <c r="H60" s="111">
        <f t="shared" si="15"/>
        <v>0.48599999999999999</v>
      </c>
      <c r="I60" s="7">
        <f t="shared" si="16"/>
        <v>0</v>
      </c>
      <c r="J60" s="8">
        <f t="shared" si="17"/>
        <v>0</v>
      </c>
      <c r="N60" s="82"/>
      <c r="O60" s="82"/>
      <c r="P60" s="82"/>
      <c r="Q60" s="123"/>
    </row>
    <row r="61" spans="1:18" ht="15.75" customHeight="1" x14ac:dyDescent="0.25">
      <c r="A61" s="181"/>
      <c r="B61" s="60">
        <f t="shared" si="18"/>
        <v>2</v>
      </c>
      <c r="C61" s="192" t="s">
        <v>28</v>
      </c>
      <c r="D61" s="36" t="s">
        <v>81</v>
      </c>
      <c r="E61" s="6">
        <f>H61/G61</f>
        <v>7.2829000000000019E-2</v>
      </c>
      <c r="F61" s="58">
        <f t="shared" si="19"/>
        <v>0</v>
      </c>
      <c r="G61" s="49">
        <v>400</v>
      </c>
      <c r="H61" s="5">
        <f>61-H55-H56-H57-H58-H59-H60-H62-H63-H64-H65-H66-H67-H68-H69-H70-H71-H72</f>
        <v>29.131600000000009</v>
      </c>
      <c r="I61" s="7">
        <f t="shared" si="16"/>
        <v>0</v>
      </c>
      <c r="J61" s="8">
        <f t="shared" si="17"/>
        <v>0</v>
      </c>
      <c r="N61" s="82"/>
      <c r="O61" s="82"/>
      <c r="P61" s="82"/>
      <c r="Q61" s="123"/>
    </row>
    <row r="62" spans="1:18" ht="15.75" customHeight="1" x14ac:dyDescent="0.25">
      <c r="A62" s="181"/>
      <c r="B62" s="60">
        <f t="shared" si="18"/>
        <v>2</v>
      </c>
      <c r="C62" s="193"/>
      <c r="D62" s="36" t="s">
        <v>57</v>
      </c>
      <c r="E62" s="6">
        <v>0.03</v>
      </c>
      <c r="F62" s="58">
        <f t="shared" si="19"/>
        <v>0</v>
      </c>
      <c r="G62" s="49">
        <v>130</v>
      </c>
      <c r="H62" s="5">
        <f>G62*E62</f>
        <v>3.9</v>
      </c>
      <c r="I62" s="7">
        <f t="shared" si="16"/>
        <v>0</v>
      </c>
      <c r="J62" s="8">
        <f t="shared" si="17"/>
        <v>0</v>
      </c>
      <c r="N62" s="82"/>
      <c r="O62" s="82"/>
      <c r="P62" s="82"/>
      <c r="Q62" s="123"/>
    </row>
    <row r="63" spans="1:18" ht="15.75" customHeight="1" x14ac:dyDescent="0.25">
      <c r="A63" s="181"/>
      <c r="B63" s="60">
        <f t="shared" si="18"/>
        <v>2</v>
      </c>
      <c r="C63" s="193"/>
      <c r="D63" s="36" t="s">
        <v>32</v>
      </c>
      <c r="E63" s="6">
        <v>1.2E-2</v>
      </c>
      <c r="F63" s="58">
        <f t="shared" si="19"/>
        <v>0</v>
      </c>
      <c r="G63" s="49">
        <v>165</v>
      </c>
      <c r="H63" s="5">
        <f>G63*E63</f>
        <v>1.98</v>
      </c>
      <c r="I63" s="7">
        <f t="shared" si="16"/>
        <v>0</v>
      </c>
      <c r="J63" s="8">
        <f t="shared" si="17"/>
        <v>0</v>
      </c>
      <c r="N63" s="82"/>
      <c r="O63" s="82"/>
      <c r="P63" s="82"/>
      <c r="Q63" s="123"/>
    </row>
    <row r="64" spans="1:18" ht="15.75" customHeight="1" x14ac:dyDescent="0.25">
      <c r="A64" s="181"/>
      <c r="B64" s="60">
        <f t="shared" si="18"/>
        <v>2</v>
      </c>
      <c r="C64" s="193"/>
      <c r="D64" s="36" t="s">
        <v>24</v>
      </c>
      <c r="E64" s="6">
        <v>2E-3</v>
      </c>
      <c r="F64" s="58">
        <f t="shared" si="19"/>
        <v>0</v>
      </c>
      <c r="G64" s="47">
        <v>215</v>
      </c>
      <c r="H64" s="5">
        <f>G64*E64</f>
        <v>0.43</v>
      </c>
      <c r="I64" s="7">
        <f t="shared" si="16"/>
        <v>0</v>
      </c>
      <c r="J64" s="8">
        <f t="shared" si="17"/>
        <v>0</v>
      </c>
      <c r="N64" s="82"/>
      <c r="O64" s="82"/>
      <c r="P64" s="82"/>
      <c r="Q64" s="123"/>
    </row>
    <row r="65" spans="1:17" ht="15.75" customHeight="1" x14ac:dyDescent="0.25">
      <c r="A65" s="181"/>
      <c r="B65" s="60">
        <f t="shared" si="18"/>
        <v>2</v>
      </c>
      <c r="C65" s="194"/>
      <c r="D65" s="36" t="s">
        <v>79</v>
      </c>
      <c r="E65" s="6">
        <v>0.2</v>
      </c>
      <c r="F65" s="58">
        <f t="shared" si="19"/>
        <v>0</v>
      </c>
      <c r="G65" s="47"/>
      <c r="H65" s="5"/>
      <c r="I65" s="7"/>
      <c r="J65" s="8">
        <f t="shared" si="17"/>
        <v>0</v>
      </c>
      <c r="N65" s="82"/>
      <c r="O65" s="82"/>
      <c r="P65" s="82"/>
      <c r="Q65" s="123"/>
    </row>
    <row r="66" spans="1:17" ht="15.75" customHeight="1" x14ac:dyDescent="0.25">
      <c r="A66" s="181"/>
      <c r="B66" s="60">
        <f t="shared" si="18"/>
        <v>2</v>
      </c>
      <c r="C66" s="192" t="s">
        <v>82</v>
      </c>
      <c r="D66" s="36" t="s">
        <v>8</v>
      </c>
      <c r="E66" s="6">
        <v>0.2</v>
      </c>
      <c r="F66" s="58">
        <f t="shared" si="19"/>
        <v>0</v>
      </c>
      <c r="G66" s="47">
        <v>50</v>
      </c>
      <c r="H66" s="5">
        <f>G66*E66</f>
        <v>10</v>
      </c>
      <c r="I66" s="7">
        <f>J66*G66</f>
        <v>0</v>
      </c>
      <c r="J66" s="8">
        <f t="shared" si="17"/>
        <v>0</v>
      </c>
      <c r="N66" s="82"/>
      <c r="O66" s="82"/>
      <c r="P66" s="82"/>
      <c r="Q66" s="123"/>
    </row>
    <row r="67" spans="1:17" ht="15.75" customHeight="1" x14ac:dyDescent="0.25">
      <c r="A67" s="181"/>
      <c r="B67" s="60">
        <f t="shared" si="18"/>
        <v>2</v>
      </c>
      <c r="C67" s="194"/>
      <c r="D67" s="36" t="s">
        <v>27</v>
      </c>
      <c r="E67" s="6">
        <v>5.0000000000000001E-3</v>
      </c>
      <c r="F67" s="58">
        <f t="shared" si="19"/>
        <v>0</v>
      </c>
      <c r="G67" s="47">
        <v>665</v>
      </c>
      <c r="H67" s="5">
        <f>G67*E67</f>
        <v>3.3250000000000002</v>
      </c>
      <c r="I67" s="7">
        <f>J67*G67</f>
        <v>0</v>
      </c>
      <c r="J67" s="8">
        <f t="shared" si="17"/>
        <v>0</v>
      </c>
      <c r="N67" s="82"/>
      <c r="O67" s="82"/>
      <c r="P67" s="82"/>
      <c r="Q67" s="123"/>
    </row>
    <row r="68" spans="1:17" ht="15.75" customHeight="1" x14ac:dyDescent="0.25">
      <c r="A68" s="181"/>
      <c r="B68" s="60">
        <f t="shared" si="18"/>
        <v>2</v>
      </c>
      <c r="C68" s="183" t="s">
        <v>99</v>
      </c>
      <c r="D68" s="36" t="s">
        <v>14</v>
      </c>
      <c r="E68" s="6">
        <v>4.5999999999999999E-2</v>
      </c>
      <c r="F68" s="58">
        <f t="shared" si="19"/>
        <v>0</v>
      </c>
      <c r="G68" s="49">
        <v>75</v>
      </c>
      <c r="H68" s="5">
        <f>G68*E68</f>
        <v>3.4499999999999997</v>
      </c>
      <c r="I68" s="7">
        <f>J68*G68</f>
        <v>0</v>
      </c>
      <c r="J68" s="8">
        <f t="shared" si="17"/>
        <v>0</v>
      </c>
      <c r="N68" s="82"/>
      <c r="O68" s="82"/>
      <c r="P68" s="82"/>
      <c r="Q68" s="123"/>
    </row>
    <row r="69" spans="1:17" ht="15.75" customHeight="1" x14ac:dyDescent="0.25">
      <c r="A69" s="181"/>
      <c r="B69" s="60">
        <f t="shared" si="18"/>
        <v>2</v>
      </c>
      <c r="C69" s="184"/>
      <c r="D69" s="36" t="s">
        <v>12</v>
      </c>
      <c r="E69" s="6">
        <v>2.4E-2</v>
      </c>
      <c r="F69" s="58">
        <f t="shared" si="19"/>
        <v>0</v>
      </c>
      <c r="G69" s="47">
        <v>50</v>
      </c>
      <c r="H69" s="5">
        <f>G69*E69</f>
        <v>1.2</v>
      </c>
      <c r="I69" s="7">
        <f>J69*G69</f>
        <v>0</v>
      </c>
      <c r="J69" s="8">
        <f t="shared" si="17"/>
        <v>0</v>
      </c>
      <c r="L69"/>
      <c r="M69"/>
      <c r="N69" s="82"/>
      <c r="O69" s="82"/>
      <c r="P69" s="82"/>
      <c r="Q69" s="123"/>
    </row>
    <row r="70" spans="1:17" ht="15.75" customHeight="1" x14ac:dyDescent="0.25">
      <c r="A70" s="181"/>
      <c r="B70" s="60">
        <f t="shared" si="18"/>
        <v>2</v>
      </c>
      <c r="C70" s="184"/>
      <c r="D70" s="36" t="s">
        <v>13</v>
      </c>
      <c r="E70" s="40">
        <v>2.0000000000000001E-4</v>
      </c>
      <c r="F70" s="58">
        <f t="shared" si="19"/>
        <v>0</v>
      </c>
      <c r="G70" s="47">
        <v>297</v>
      </c>
      <c r="H70" s="5">
        <f>G70*E70</f>
        <v>5.9400000000000001E-2</v>
      </c>
      <c r="I70" s="7">
        <f>J70*G70</f>
        <v>0</v>
      </c>
      <c r="J70" s="8">
        <f t="shared" si="17"/>
        <v>0</v>
      </c>
      <c r="L70"/>
      <c r="M70"/>
      <c r="N70" s="82"/>
      <c r="O70" s="82"/>
      <c r="P70" s="82"/>
      <c r="Q70" s="123"/>
    </row>
    <row r="71" spans="1:17" ht="15.75" customHeight="1" x14ac:dyDescent="0.25">
      <c r="A71" s="181"/>
      <c r="B71" s="60">
        <f t="shared" si="18"/>
        <v>2</v>
      </c>
      <c r="C71" s="185"/>
      <c r="D71" s="36" t="s">
        <v>79</v>
      </c>
      <c r="E71" s="6">
        <v>0.17199999999999999</v>
      </c>
      <c r="F71" s="58">
        <f t="shared" si="19"/>
        <v>0</v>
      </c>
      <c r="G71" s="47"/>
      <c r="H71" s="5"/>
      <c r="I71" s="7"/>
      <c r="J71" s="8">
        <f t="shared" si="17"/>
        <v>0</v>
      </c>
      <c r="L71"/>
      <c r="M71"/>
      <c r="N71" s="82"/>
      <c r="O71" s="82"/>
      <c r="P71" s="82"/>
      <c r="Q71" s="123"/>
    </row>
    <row r="72" spans="1:17" ht="15.75" customHeight="1" x14ac:dyDescent="0.25">
      <c r="A72" s="191"/>
      <c r="B72" s="60">
        <f t="shared" si="18"/>
        <v>2</v>
      </c>
      <c r="C72" s="3" t="s">
        <v>38</v>
      </c>
      <c r="D72" s="41" t="s">
        <v>38</v>
      </c>
      <c r="E72" s="6">
        <v>0.04</v>
      </c>
      <c r="F72" s="58">
        <f t="shared" si="19"/>
        <v>0</v>
      </c>
      <c r="G72" s="47">
        <v>40</v>
      </c>
      <c r="H72" s="5">
        <f>G72*E72</f>
        <v>1.6</v>
      </c>
      <c r="I72" s="7">
        <f>J72*G72</f>
        <v>0</v>
      </c>
      <c r="J72" s="8">
        <f t="shared" si="17"/>
        <v>0</v>
      </c>
      <c r="L72"/>
      <c r="M72"/>
      <c r="N72" s="82"/>
      <c r="O72" s="82"/>
      <c r="P72" s="82"/>
      <c r="Q72" s="123"/>
    </row>
    <row r="73" spans="1:17" ht="15.75" customHeight="1" x14ac:dyDescent="0.25">
      <c r="A73" s="174" t="s">
        <v>41</v>
      </c>
      <c r="B73" s="174"/>
      <c r="C73" s="174"/>
      <c r="D73" s="174"/>
      <c r="E73" s="45"/>
      <c r="F73" s="112"/>
      <c r="G73" s="112"/>
      <c r="H73" s="2">
        <f>SUM(H55:H72)</f>
        <v>61.000000000000014</v>
      </c>
      <c r="I73" s="2">
        <f>SUM(I55:I72)</f>
        <v>0</v>
      </c>
      <c r="J73" s="45">
        <f>SUM(J55:J72)</f>
        <v>0</v>
      </c>
      <c r="L73"/>
      <c r="M73"/>
      <c r="N73" s="82"/>
      <c r="O73" s="82"/>
      <c r="P73" s="82"/>
      <c r="Q73" s="123"/>
    </row>
    <row r="74" spans="1:17" ht="15.75" customHeight="1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v>0</v>
      </c>
      <c r="G74" s="49">
        <v>40</v>
      </c>
      <c r="H74" s="111">
        <f t="shared" ref="H74:H82" si="20">E74*G74</f>
        <v>3.76</v>
      </c>
      <c r="I74" s="7">
        <f t="shared" ref="I74:I82" si="21">J74*G74</f>
        <v>0</v>
      </c>
      <c r="J74" s="6">
        <f>F74*E74</f>
        <v>0</v>
      </c>
      <c r="L74"/>
      <c r="M74"/>
      <c r="N74" s="82"/>
      <c r="O74" s="82"/>
      <c r="P74" s="82"/>
      <c r="Q74" s="123"/>
    </row>
    <row r="75" spans="1:17" ht="15.75" customHeight="1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0</v>
      </c>
      <c r="G75" s="49">
        <v>75</v>
      </c>
      <c r="H75" s="111">
        <f t="shared" si="20"/>
        <v>2.1750000000000003</v>
      </c>
      <c r="I75" s="7">
        <f t="shared" si="21"/>
        <v>0</v>
      </c>
      <c r="J75" s="6">
        <f t="shared" ref="J75:J90" si="22">F75*E75</f>
        <v>0</v>
      </c>
      <c r="L75"/>
      <c r="M75"/>
      <c r="N75" s="82"/>
      <c r="O75" s="82"/>
      <c r="P75" s="82"/>
      <c r="Q75" s="123"/>
    </row>
    <row r="76" spans="1:17" ht="15.75" customHeight="1" x14ac:dyDescent="0.25">
      <c r="A76" s="209"/>
      <c r="B76" s="57">
        <f t="shared" ref="B76:B90" si="23">B75</f>
        <v>2</v>
      </c>
      <c r="C76" s="195"/>
      <c r="D76" s="37" t="s">
        <v>15</v>
      </c>
      <c r="E76" s="6">
        <v>0.01</v>
      </c>
      <c r="F76" s="59">
        <f t="shared" ref="F76:F90" si="24">F75</f>
        <v>0</v>
      </c>
      <c r="G76" s="49">
        <v>140</v>
      </c>
      <c r="H76" s="111">
        <f t="shared" si="20"/>
        <v>1.4000000000000001</v>
      </c>
      <c r="I76" s="7">
        <f t="shared" si="21"/>
        <v>0</v>
      </c>
      <c r="J76" s="6">
        <f t="shared" si="22"/>
        <v>0</v>
      </c>
      <c r="L76" s="17"/>
      <c r="N76" s="82"/>
      <c r="O76" s="82"/>
      <c r="P76" s="82"/>
      <c r="Q76" s="123"/>
    </row>
    <row r="77" spans="1:17" ht="15.75" customHeight="1" x14ac:dyDescent="0.25">
      <c r="A77" s="209"/>
      <c r="B77" s="57">
        <f t="shared" si="23"/>
        <v>2</v>
      </c>
      <c r="C77" s="195"/>
      <c r="D77" s="37" t="s">
        <v>12</v>
      </c>
      <c r="E77" s="6">
        <v>1E-3</v>
      </c>
      <c r="F77" s="59">
        <f t="shared" si="24"/>
        <v>0</v>
      </c>
      <c r="G77" s="48">
        <v>50</v>
      </c>
      <c r="H77" s="111">
        <f t="shared" si="20"/>
        <v>0.05</v>
      </c>
      <c r="I77" s="7">
        <f t="shared" si="21"/>
        <v>0</v>
      </c>
      <c r="J77" s="6">
        <f t="shared" si="22"/>
        <v>0</v>
      </c>
      <c r="L77" s="17"/>
      <c r="N77" s="82"/>
      <c r="O77" s="82"/>
      <c r="P77" s="82"/>
      <c r="Q77" s="123"/>
    </row>
    <row r="78" spans="1:17" ht="15.75" customHeight="1" x14ac:dyDescent="0.25">
      <c r="A78" s="209"/>
      <c r="B78" s="57">
        <f t="shared" si="23"/>
        <v>2</v>
      </c>
      <c r="C78" s="210" t="s">
        <v>58</v>
      </c>
      <c r="D78" s="37" t="s">
        <v>8</v>
      </c>
      <c r="E78" s="6">
        <v>0.1</v>
      </c>
      <c r="F78" s="59">
        <f t="shared" si="24"/>
        <v>0</v>
      </c>
      <c r="G78" s="47">
        <v>50</v>
      </c>
      <c r="H78" s="111">
        <f t="shared" si="20"/>
        <v>5</v>
      </c>
      <c r="I78" s="7">
        <f t="shared" si="21"/>
        <v>0</v>
      </c>
      <c r="J78" s="6">
        <f t="shared" si="22"/>
        <v>0</v>
      </c>
      <c r="L78" s="17"/>
    </row>
    <row r="79" spans="1:17" ht="15.75" customHeight="1" x14ac:dyDescent="0.25">
      <c r="A79" s="209"/>
      <c r="B79" s="57">
        <f t="shared" si="23"/>
        <v>2</v>
      </c>
      <c r="C79" s="211"/>
      <c r="D79" s="37" t="s">
        <v>56</v>
      </c>
      <c r="E79" s="6">
        <v>0.01</v>
      </c>
      <c r="F79" s="59">
        <f t="shared" si="24"/>
        <v>0</v>
      </c>
      <c r="G79" s="48">
        <v>55</v>
      </c>
      <c r="H79" s="111">
        <f t="shared" si="20"/>
        <v>0.55000000000000004</v>
      </c>
      <c r="I79" s="7">
        <f t="shared" si="21"/>
        <v>0</v>
      </c>
      <c r="J79" s="6">
        <f t="shared" si="22"/>
        <v>0</v>
      </c>
      <c r="L79" s="17"/>
    </row>
    <row r="80" spans="1:17" ht="15.75" customHeight="1" x14ac:dyDescent="0.25">
      <c r="A80" s="209"/>
      <c r="B80" s="57">
        <f t="shared" si="23"/>
        <v>2</v>
      </c>
      <c r="C80" s="211"/>
      <c r="D80" s="37" t="s">
        <v>9</v>
      </c>
      <c r="E80" s="6">
        <v>1.2999999999999999E-2</v>
      </c>
      <c r="F80" s="59">
        <f t="shared" si="24"/>
        <v>0</v>
      </c>
      <c r="G80" s="48">
        <v>40</v>
      </c>
      <c r="H80" s="111">
        <f t="shared" si="20"/>
        <v>0.52</v>
      </c>
      <c r="I80" s="7">
        <f t="shared" si="21"/>
        <v>0</v>
      </c>
      <c r="J80" s="6">
        <f t="shared" si="22"/>
        <v>0</v>
      </c>
      <c r="L80" s="17"/>
    </row>
    <row r="81" spans="1:51" ht="15.75" customHeight="1" x14ac:dyDescent="0.25">
      <c r="A81" s="209"/>
      <c r="B81" s="57">
        <f t="shared" si="23"/>
        <v>2</v>
      </c>
      <c r="C81" s="211"/>
      <c r="D81" s="37" t="s">
        <v>11</v>
      </c>
      <c r="E81" s="6">
        <v>1.2E-2</v>
      </c>
      <c r="F81" s="59">
        <f t="shared" si="24"/>
        <v>0</v>
      </c>
      <c r="G81" s="48">
        <v>27</v>
      </c>
      <c r="H81" s="111">
        <f t="shared" si="20"/>
        <v>0.32400000000000001</v>
      </c>
      <c r="I81" s="7">
        <f t="shared" si="21"/>
        <v>0</v>
      </c>
      <c r="J81" s="6">
        <f t="shared" si="22"/>
        <v>0</v>
      </c>
      <c r="L81" s="17"/>
    </row>
    <row r="82" spans="1:51" ht="15.75" customHeight="1" x14ac:dyDescent="0.25">
      <c r="A82" s="209"/>
      <c r="B82" s="57">
        <f t="shared" si="23"/>
        <v>2</v>
      </c>
      <c r="C82" s="211"/>
      <c r="D82" s="37" t="s">
        <v>7</v>
      </c>
      <c r="E82" s="6">
        <v>3.0000000000000001E-3</v>
      </c>
      <c r="F82" s="59">
        <f t="shared" si="24"/>
        <v>0</v>
      </c>
      <c r="G82" s="48">
        <v>115</v>
      </c>
      <c r="H82" s="111">
        <f t="shared" si="20"/>
        <v>0.34500000000000003</v>
      </c>
      <c r="I82" s="7">
        <f t="shared" si="21"/>
        <v>0</v>
      </c>
      <c r="J82" s="6">
        <f t="shared" si="22"/>
        <v>0</v>
      </c>
      <c r="L82" s="17"/>
    </row>
    <row r="83" spans="1:51" ht="15.75" customHeight="1" x14ac:dyDescent="0.25">
      <c r="A83" s="209"/>
      <c r="B83" s="57">
        <f t="shared" si="23"/>
        <v>2</v>
      </c>
      <c r="C83" s="212"/>
      <c r="D83" s="37" t="s">
        <v>79</v>
      </c>
      <c r="E83" s="6">
        <v>0.188</v>
      </c>
      <c r="F83" s="59">
        <f t="shared" si="24"/>
        <v>0</v>
      </c>
      <c r="G83" s="48"/>
      <c r="H83" s="111"/>
      <c r="I83" s="7"/>
      <c r="J83" s="6">
        <f t="shared" si="22"/>
        <v>0</v>
      </c>
      <c r="L83" s="17"/>
    </row>
    <row r="84" spans="1:51" ht="15.75" customHeight="1" x14ac:dyDescent="0.25">
      <c r="A84" s="209"/>
      <c r="B84" s="57">
        <f t="shared" si="23"/>
        <v>2</v>
      </c>
      <c r="C84" s="186" t="s">
        <v>83</v>
      </c>
      <c r="D84" s="36" t="s">
        <v>61</v>
      </c>
      <c r="E84" s="6">
        <f>H84/G84</f>
        <v>7.8620512820512897E-2</v>
      </c>
      <c r="F84" s="59">
        <f t="shared" si="24"/>
        <v>0</v>
      </c>
      <c r="G84" s="47">
        <v>195</v>
      </c>
      <c r="H84" s="111">
        <f>61-H74-H75-H76-H77-H78-H79-H80-H81-H82-H85-H86-H87-H88-H89-H90</f>
        <v>15.331000000000014</v>
      </c>
      <c r="I84" s="7">
        <f t="shared" ref="I84:I90" si="25">J84*G84</f>
        <v>0</v>
      </c>
      <c r="J84" s="6">
        <f t="shared" si="22"/>
        <v>0</v>
      </c>
      <c r="L84" s="17"/>
    </row>
    <row r="85" spans="1:51" ht="15.75" customHeight="1" x14ac:dyDescent="0.25">
      <c r="A85" s="209"/>
      <c r="B85" s="57">
        <f t="shared" si="23"/>
        <v>2</v>
      </c>
      <c r="C85" s="188"/>
      <c r="D85" s="36" t="s">
        <v>11</v>
      </c>
      <c r="E85" s="6">
        <v>2.5000000000000001E-2</v>
      </c>
      <c r="F85" s="59">
        <f t="shared" si="24"/>
        <v>0</v>
      </c>
      <c r="G85" s="47">
        <v>27</v>
      </c>
      <c r="H85" s="111">
        <f t="shared" ref="H85:H90" si="26">E85*G85</f>
        <v>0.67500000000000004</v>
      </c>
      <c r="I85" s="7">
        <f t="shared" si="25"/>
        <v>0</v>
      </c>
      <c r="J85" s="6">
        <f>F85*E85</f>
        <v>0</v>
      </c>
      <c r="L85" s="17"/>
    </row>
    <row r="86" spans="1:51" ht="15.75" customHeight="1" x14ac:dyDescent="0.25">
      <c r="A86" s="209"/>
      <c r="B86" s="57">
        <f t="shared" si="23"/>
        <v>2</v>
      </c>
      <c r="C86" s="204" t="s">
        <v>91</v>
      </c>
      <c r="D86" s="36" t="s">
        <v>87</v>
      </c>
      <c r="E86" s="44">
        <v>0.06</v>
      </c>
      <c r="F86" s="59">
        <f t="shared" si="24"/>
        <v>0</v>
      </c>
      <c r="G86" s="47">
        <v>58</v>
      </c>
      <c r="H86" s="111">
        <f t="shared" si="26"/>
        <v>3.48</v>
      </c>
      <c r="I86" s="111">
        <f t="shared" si="25"/>
        <v>0</v>
      </c>
      <c r="J86" s="111">
        <f>F86*E86</f>
        <v>0</v>
      </c>
      <c r="L86" s="17"/>
    </row>
    <row r="87" spans="1:51" ht="15.75" customHeight="1" x14ac:dyDescent="0.25">
      <c r="A87" s="209"/>
      <c r="B87" s="57">
        <f t="shared" si="23"/>
        <v>2</v>
      </c>
      <c r="C87" s="204"/>
      <c r="D87" s="37" t="s">
        <v>27</v>
      </c>
      <c r="E87" s="6">
        <v>6.0000000000000001E-3</v>
      </c>
      <c r="F87" s="59">
        <f t="shared" si="24"/>
        <v>0</v>
      </c>
      <c r="G87" s="48">
        <v>665</v>
      </c>
      <c r="H87" s="111">
        <f t="shared" si="26"/>
        <v>3.99</v>
      </c>
      <c r="I87" s="7">
        <f t="shared" si="25"/>
        <v>0</v>
      </c>
      <c r="J87" s="6">
        <f t="shared" si="22"/>
        <v>0</v>
      </c>
      <c r="L87" s="17"/>
    </row>
    <row r="88" spans="1:51" ht="15.75" customHeight="1" x14ac:dyDescent="0.25">
      <c r="A88" s="209"/>
      <c r="B88" s="57">
        <f t="shared" si="23"/>
        <v>2</v>
      </c>
      <c r="C88" s="114" t="s">
        <v>65</v>
      </c>
      <c r="D88" s="38" t="s">
        <v>65</v>
      </c>
      <c r="E88" s="44">
        <v>0.2</v>
      </c>
      <c r="F88" s="59">
        <f t="shared" si="24"/>
        <v>0</v>
      </c>
      <c r="G88" s="47">
        <v>60</v>
      </c>
      <c r="H88" s="111">
        <f t="shared" si="26"/>
        <v>12</v>
      </c>
      <c r="I88" s="7">
        <f t="shared" si="25"/>
        <v>0</v>
      </c>
      <c r="J88" s="8">
        <f t="shared" si="22"/>
        <v>0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2</v>
      </c>
      <c r="C89" s="113" t="s">
        <v>38</v>
      </c>
      <c r="D89" s="37" t="s">
        <v>38</v>
      </c>
      <c r="E89" s="6">
        <v>0.04</v>
      </c>
      <c r="F89" s="59">
        <f t="shared" si="24"/>
        <v>0</v>
      </c>
      <c r="G89" s="48">
        <v>40</v>
      </c>
      <c r="H89" s="111">
        <f t="shared" si="26"/>
        <v>1.6</v>
      </c>
      <c r="I89" s="7">
        <f t="shared" si="25"/>
        <v>0</v>
      </c>
      <c r="J89" s="6">
        <f t="shared" si="22"/>
        <v>0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2</v>
      </c>
      <c r="C90" s="115" t="s">
        <v>70</v>
      </c>
      <c r="D90" s="36" t="s">
        <v>70</v>
      </c>
      <c r="E90" s="8">
        <v>0.1</v>
      </c>
      <c r="F90" s="59">
        <f t="shared" si="24"/>
        <v>0</v>
      </c>
      <c r="G90" s="48">
        <v>98</v>
      </c>
      <c r="H90" s="111">
        <f t="shared" si="26"/>
        <v>9.8000000000000007</v>
      </c>
      <c r="I90" s="7">
        <f t="shared" si="25"/>
        <v>0</v>
      </c>
      <c r="J90" s="6">
        <f t="shared" si="22"/>
        <v>0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112"/>
      <c r="G91" s="112"/>
      <c r="H91" s="2">
        <f>SUM(H74:H90)</f>
        <v>61.000000000000014</v>
      </c>
      <c r="I91" s="2">
        <f>SUM(I74:I90)</f>
        <v>0</v>
      </c>
      <c r="J91" s="45">
        <f>SUM(J74:J90)</f>
        <v>0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0</v>
      </c>
      <c r="G107" s="47">
        <v>150</v>
      </c>
      <c r="H107" s="5">
        <f>G107*E107</f>
        <v>12.750000000000002</v>
      </c>
      <c r="I107" s="7">
        <f t="shared" ref="I107:I116" si="27">J107*G107</f>
        <v>0</v>
      </c>
      <c r="J107" s="8">
        <f>F107*E107</f>
        <v>0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0</v>
      </c>
      <c r="G108" s="47">
        <v>27</v>
      </c>
      <c r="H108" s="5">
        <f>G108*E108</f>
        <v>0.78300000000000003</v>
      </c>
      <c r="I108" s="7">
        <f t="shared" si="27"/>
        <v>0</v>
      </c>
      <c r="J108" s="8">
        <f t="shared" ref="J108:J127" si="28">F108*E108</f>
        <v>0</v>
      </c>
    </row>
    <row r="109" spans="1:51" ht="15.75" customHeight="1" x14ac:dyDescent="0.25">
      <c r="A109" s="201"/>
      <c r="B109" s="60">
        <f t="shared" ref="B109:B127" si="29">B108</f>
        <v>2</v>
      </c>
      <c r="C109" s="182"/>
      <c r="D109" s="37" t="s">
        <v>7</v>
      </c>
      <c r="E109" s="6">
        <v>6.0000000000000001E-3</v>
      </c>
      <c r="F109" s="58">
        <f t="shared" ref="F109:F127" si="30">F108</f>
        <v>0</v>
      </c>
      <c r="G109" s="47">
        <v>115</v>
      </c>
      <c r="H109" s="5">
        <f>G109*E109</f>
        <v>0.69000000000000006</v>
      </c>
      <c r="I109" s="7">
        <f t="shared" si="27"/>
        <v>0</v>
      </c>
      <c r="J109" s="8">
        <f t="shared" si="28"/>
        <v>0</v>
      </c>
    </row>
    <row r="110" spans="1:51" ht="15.75" customHeight="1" x14ac:dyDescent="0.25">
      <c r="A110" s="201"/>
      <c r="B110" s="60">
        <f t="shared" si="29"/>
        <v>2</v>
      </c>
      <c r="C110" s="183" t="s">
        <v>31</v>
      </c>
      <c r="D110" s="36" t="s">
        <v>81</v>
      </c>
      <c r="E110" s="6">
        <f>H110/G110</f>
        <v>-3.0251000000000007E-2</v>
      </c>
      <c r="F110" s="58">
        <f t="shared" si="30"/>
        <v>0</v>
      </c>
      <c r="G110" s="47">
        <v>400</v>
      </c>
      <c r="H110" s="5">
        <f>61-H107-H108-H109-H111-H112-H113-H114-H115-H116-H117-H118-H119-H120-H121-H122-H123-H124-H125-H126-H127</f>
        <v>-12.100400000000002</v>
      </c>
      <c r="I110" s="7">
        <f t="shared" si="27"/>
        <v>0</v>
      </c>
      <c r="J110" s="8">
        <f t="shared" si="28"/>
        <v>0</v>
      </c>
    </row>
    <row r="111" spans="1:51" ht="15.75" customHeight="1" x14ac:dyDescent="0.25">
      <c r="A111" s="201"/>
      <c r="B111" s="60">
        <f t="shared" si="29"/>
        <v>2</v>
      </c>
      <c r="C111" s="184"/>
      <c r="D111" s="36" t="s">
        <v>8</v>
      </c>
      <c r="E111" s="6">
        <v>0.107</v>
      </c>
      <c r="F111" s="58">
        <f t="shared" si="30"/>
        <v>0</v>
      </c>
      <c r="G111" s="47">
        <v>50</v>
      </c>
      <c r="H111" s="5">
        <f t="shared" ref="H111:H116" si="31">G111*E111</f>
        <v>5.35</v>
      </c>
      <c r="I111" s="7">
        <f t="shared" si="27"/>
        <v>0</v>
      </c>
      <c r="J111" s="8">
        <f t="shared" si="28"/>
        <v>0</v>
      </c>
    </row>
    <row r="112" spans="1:51" ht="15.75" customHeight="1" x14ac:dyDescent="0.25">
      <c r="A112" s="201"/>
      <c r="B112" s="60">
        <f t="shared" si="29"/>
        <v>2</v>
      </c>
      <c r="C112" s="184"/>
      <c r="D112" s="36" t="s">
        <v>87</v>
      </c>
      <c r="E112" s="6">
        <v>6.0000000000000001E-3</v>
      </c>
      <c r="F112" s="58">
        <f t="shared" si="30"/>
        <v>0</v>
      </c>
      <c r="G112" s="47">
        <v>58</v>
      </c>
      <c r="H112" s="5">
        <f t="shared" si="31"/>
        <v>0.34800000000000003</v>
      </c>
      <c r="I112" s="7">
        <f t="shared" si="27"/>
        <v>0</v>
      </c>
      <c r="J112" s="8">
        <f t="shared" si="28"/>
        <v>0</v>
      </c>
    </row>
    <row r="113" spans="1:10" ht="15.75" customHeight="1" x14ac:dyDescent="0.25">
      <c r="A113" s="201"/>
      <c r="B113" s="60">
        <f t="shared" si="29"/>
        <v>2</v>
      </c>
      <c r="C113" s="184"/>
      <c r="D113" s="36" t="s">
        <v>9</v>
      </c>
      <c r="E113" s="6">
        <v>1.3000000000000001E-2</v>
      </c>
      <c r="F113" s="58">
        <f t="shared" si="30"/>
        <v>0</v>
      </c>
      <c r="G113" s="47">
        <v>40</v>
      </c>
      <c r="H113" s="5">
        <f t="shared" si="31"/>
        <v>0.52</v>
      </c>
      <c r="I113" s="7">
        <f t="shared" si="27"/>
        <v>0</v>
      </c>
      <c r="J113" s="8">
        <f t="shared" si="28"/>
        <v>0</v>
      </c>
    </row>
    <row r="114" spans="1:10" ht="15.75" customHeight="1" x14ac:dyDescent="0.25">
      <c r="A114" s="201"/>
      <c r="B114" s="60">
        <f t="shared" si="29"/>
        <v>2</v>
      </c>
      <c r="C114" s="184"/>
      <c r="D114" s="37" t="s">
        <v>11</v>
      </c>
      <c r="E114" s="6">
        <v>1.2E-2</v>
      </c>
      <c r="F114" s="58">
        <f t="shared" si="30"/>
        <v>0</v>
      </c>
      <c r="G114" s="47">
        <v>27</v>
      </c>
      <c r="H114" s="5">
        <f t="shared" si="31"/>
        <v>0.32400000000000001</v>
      </c>
      <c r="I114" s="7">
        <f t="shared" si="27"/>
        <v>0</v>
      </c>
      <c r="J114" s="8">
        <f t="shared" si="28"/>
        <v>0</v>
      </c>
    </row>
    <row r="115" spans="1:10" ht="15.75" customHeight="1" x14ac:dyDescent="0.25">
      <c r="A115" s="201"/>
      <c r="B115" s="60">
        <f t="shared" si="29"/>
        <v>2</v>
      </c>
      <c r="C115" s="184"/>
      <c r="D115" s="37" t="s">
        <v>7</v>
      </c>
      <c r="E115" s="6">
        <v>3.0000000000000001E-3</v>
      </c>
      <c r="F115" s="58">
        <f t="shared" si="30"/>
        <v>0</v>
      </c>
      <c r="G115" s="47">
        <v>115</v>
      </c>
      <c r="H115" s="5">
        <f t="shared" si="31"/>
        <v>0.34500000000000003</v>
      </c>
      <c r="I115" s="7">
        <f t="shared" si="27"/>
        <v>0</v>
      </c>
      <c r="J115" s="8">
        <f t="shared" si="28"/>
        <v>0</v>
      </c>
    </row>
    <row r="116" spans="1:10" ht="15.75" customHeight="1" x14ac:dyDescent="0.25">
      <c r="A116" s="201"/>
      <c r="B116" s="60">
        <f t="shared" si="29"/>
        <v>2</v>
      </c>
      <c r="C116" s="184"/>
      <c r="D116" s="37" t="s">
        <v>32</v>
      </c>
      <c r="E116" s="6">
        <v>6.0000000000000001E-3</v>
      </c>
      <c r="F116" s="58">
        <f t="shared" si="30"/>
        <v>0</v>
      </c>
      <c r="G116" s="47">
        <v>165</v>
      </c>
      <c r="H116" s="5">
        <f t="shared" si="31"/>
        <v>0.99</v>
      </c>
      <c r="I116" s="7">
        <f t="shared" si="27"/>
        <v>0</v>
      </c>
      <c r="J116" s="8">
        <f t="shared" si="28"/>
        <v>0</v>
      </c>
    </row>
    <row r="117" spans="1:10" ht="15.75" customHeight="1" x14ac:dyDescent="0.25">
      <c r="A117" s="201"/>
      <c r="B117" s="60">
        <f t="shared" si="29"/>
        <v>2</v>
      </c>
      <c r="C117" s="185"/>
      <c r="D117" s="37" t="s">
        <v>79</v>
      </c>
      <c r="E117" s="6">
        <v>0.188</v>
      </c>
      <c r="F117" s="58">
        <f t="shared" si="30"/>
        <v>0</v>
      </c>
      <c r="G117" s="47"/>
      <c r="H117" s="5"/>
      <c r="I117" s="7"/>
      <c r="J117" s="8">
        <f t="shared" si="28"/>
        <v>0</v>
      </c>
    </row>
    <row r="118" spans="1:10" ht="15.75" customHeight="1" x14ac:dyDescent="0.25">
      <c r="A118" s="201"/>
      <c r="B118" s="60">
        <f t="shared" si="29"/>
        <v>2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0</v>
      </c>
      <c r="G118" s="47">
        <v>400</v>
      </c>
      <c r="H118" s="5">
        <f t="shared" ref="H118:H125" si="32">G118*E118</f>
        <v>35.6</v>
      </c>
      <c r="I118" s="7">
        <f t="shared" ref="I118:I125" si="33">J118*G118</f>
        <v>0</v>
      </c>
      <c r="J118" s="8">
        <f t="shared" si="28"/>
        <v>0</v>
      </c>
    </row>
    <row r="119" spans="1:10" ht="15.75" customHeight="1" x14ac:dyDescent="0.25">
      <c r="A119" s="201"/>
      <c r="B119" s="60">
        <f t="shared" si="29"/>
        <v>2</v>
      </c>
      <c r="C119" s="187"/>
      <c r="D119" s="36" t="s">
        <v>9</v>
      </c>
      <c r="E119" s="6">
        <v>3.0000000000000001E-3</v>
      </c>
      <c r="F119" s="58">
        <f t="shared" si="30"/>
        <v>0</v>
      </c>
      <c r="G119" s="47">
        <v>40</v>
      </c>
      <c r="H119" s="5">
        <f t="shared" si="32"/>
        <v>0.12</v>
      </c>
      <c r="I119" s="7">
        <f t="shared" si="33"/>
        <v>0</v>
      </c>
      <c r="J119" s="8">
        <f t="shared" si="28"/>
        <v>0</v>
      </c>
    </row>
    <row r="120" spans="1:10" ht="15.75" customHeight="1" x14ac:dyDescent="0.25">
      <c r="A120" s="201"/>
      <c r="B120" s="60">
        <f t="shared" si="29"/>
        <v>2</v>
      </c>
      <c r="C120" s="188"/>
      <c r="D120" s="36" t="s">
        <v>11</v>
      </c>
      <c r="E120" s="6">
        <v>3.0000000000000001E-3</v>
      </c>
      <c r="F120" s="58">
        <f t="shared" si="30"/>
        <v>0</v>
      </c>
      <c r="G120" s="47">
        <v>27</v>
      </c>
      <c r="H120" s="5">
        <f t="shared" si="32"/>
        <v>8.1000000000000003E-2</v>
      </c>
      <c r="I120" s="7">
        <f t="shared" si="33"/>
        <v>0</v>
      </c>
      <c r="J120" s="8">
        <f t="shared" si="28"/>
        <v>0</v>
      </c>
    </row>
    <row r="121" spans="1:10" ht="15.75" customHeight="1" x14ac:dyDescent="0.25">
      <c r="A121" s="201"/>
      <c r="B121" s="60">
        <f t="shared" si="29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0</v>
      </c>
      <c r="G121" s="47">
        <v>55</v>
      </c>
      <c r="H121" s="5">
        <f t="shared" si="32"/>
        <v>2.8049999999999997</v>
      </c>
      <c r="I121" s="7">
        <f t="shared" si="33"/>
        <v>0</v>
      </c>
      <c r="J121" s="8">
        <f t="shared" si="28"/>
        <v>0</v>
      </c>
    </row>
    <row r="122" spans="1:10" ht="15.75" customHeight="1" x14ac:dyDescent="0.25">
      <c r="A122" s="201"/>
      <c r="B122" s="60">
        <f t="shared" si="29"/>
        <v>2</v>
      </c>
      <c r="C122" s="208"/>
      <c r="D122" s="36" t="s">
        <v>27</v>
      </c>
      <c r="E122" s="6">
        <v>5.0000000000000001E-3</v>
      </c>
      <c r="F122" s="58">
        <f t="shared" si="30"/>
        <v>0</v>
      </c>
      <c r="G122" s="47">
        <v>665</v>
      </c>
      <c r="H122" s="5">
        <f t="shared" si="32"/>
        <v>3.3250000000000002</v>
      </c>
      <c r="I122" s="7">
        <f t="shared" si="33"/>
        <v>0</v>
      </c>
      <c r="J122" s="8">
        <f t="shared" si="28"/>
        <v>0</v>
      </c>
    </row>
    <row r="123" spans="1:10" ht="15.75" customHeight="1" x14ac:dyDescent="0.25">
      <c r="A123" s="201"/>
      <c r="B123" s="60">
        <f t="shared" si="29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0</v>
      </c>
      <c r="G123" s="47">
        <v>135</v>
      </c>
      <c r="H123" s="5">
        <f t="shared" si="32"/>
        <v>6.21</v>
      </c>
      <c r="I123" s="7">
        <f t="shared" si="33"/>
        <v>0</v>
      </c>
      <c r="J123" s="8">
        <f t="shared" si="28"/>
        <v>0</v>
      </c>
    </row>
    <row r="124" spans="1:10" ht="15.75" customHeight="1" x14ac:dyDescent="0.25">
      <c r="A124" s="201"/>
      <c r="B124" s="60">
        <f t="shared" si="29"/>
        <v>2</v>
      </c>
      <c r="C124" s="206"/>
      <c r="D124" s="36" t="s">
        <v>12</v>
      </c>
      <c r="E124" s="6">
        <v>2.4E-2</v>
      </c>
      <c r="F124" s="58">
        <f t="shared" si="30"/>
        <v>0</v>
      </c>
      <c r="G124" s="47">
        <v>50</v>
      </c>
      <c r="H124" s="5">
        <f t="shared" si="32"/>
        <v>1.2</v>
      </c>
      <c r="I124" s="7">
        <f t="shared" si="33"/>
        <v>0</v>
      </c>
      <c r="J124" s="8">
        <f t="shared" si="28"/>
        <v>0</v>
      </c>
    </row>
    <row r="125" spans="1:10" ht="15.75" customHeight="1" x14ac:dyDescent="0.25">
      <c r="A125" s="201"/>
      <c r="B125" s="60">
        <f t="shared" si="29"/>
        <v>2</v>
      </c>
      <c r="C125" s="206"/>
      <c r="D125" s="36" t="s">
        <v>13</v>
      </c>
      <c r="E125" s="40">
        <v>2.0000000000000001E-4</v>
      </c>
      <c r="F125" s="58">
        <f t="shared" si="30"/>
        <v>0</v>
      </c>
      <c r="G125" s="47">
        <v>297</v>
      </c>
      <c r="H125" s="5">
        <f t="shared" si="32"/>
        <v>5.9400000000000001E-2</v>
      </c>
      <c r="I125" s="7">
        <f t="shared" si="33"/>
        <v>0</v>
      </c>
      <c r="J125" s="8">
        <f t="shared" si="28"/>
        <v>0</v>
      </c>
    </row>
    <row r="126" spans="1:10" ht="15.75" customHeight="1" x14ac:dyDescent="0.25">
      <c r="A126" s="201"/>
      <c r="B126" s="60">
        <f t="shared" si="29"/>
        <v>2</v>
      </c>
      <c r="C126" s="207"/>
      <c r="D126" s="36" t="s">
        <v>79</v>
      </c>
      <c r="E126" s="6">
        <v>0.17199999999999999</v>
      </c>
      <c r="F126" s="58">
        <f t="shared" si="30"/>
        <v>0</v>
      </c>
      <c r="G126" s="47"/>
      <c r="H126" s="5"/>
      <c r="I126" s="7"/>
      <c r="J126" s="8">
        <f t="shared" si="28"/>
        <v>0</v>
      </c>
    </row>
    <row r="127" spans="1:10" ht="15.75" customHeight="1" x14ac:dyDescent="0.25">
      <c r="A127" s="201"/>
      <c r="B127" s="60">
        <f t="shared" si="29"/>
        <v>2</v>
      </c>
      <c r="C127" s="3" t="s">
        <v>38</v>
      </c>
      <c r="D127" s="41" t="s">
        <v>38</v>
      </c>
      <c r="E127" s="6">
        <v>0.04</v>
      </c>
      <c r="F127" s="58">
        <f t="shared" si="30"/>
        <v>0</v>
      </c>
      <c r="G127" s="47">
        <v>40</v>
      </c>
      <c r="H127" s="5">
        <f>G127*E127</f>
        <v>1.6</v>
      </c>
      <c r="I127" s="7">
        <f>J127*G127</f>
        <v>0</v>
      </c>
      <c r="J127" s="8">
        <f t="shared" si="28"/>
        <v>0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112"/>
      <c r="G128" s="112"/>
      <c r="H128" s="2">
        <f>SUM(H107:H127)</f>
        <v>61.000000000000007</v>
      </c>
      <c r="I128" s="2">
        <f>SUM(I107:I127)</f>
        <v>0</v>
      </c>
      <c r="J128" s="45">
        <f>SUM(J107:J127)</f>
        <v>0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0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0</v>
      </c>
      <c r="J129" s="8">
        <f>F129*E129</f>
        <v>0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0</v>
      </c>
      <c r="G130" s="48">
        <v>106</v>
      </c>
      <c r="H130" s="5">
        <f t="shared" si="34"/>
        <v>2.12</v>
      </c>
      <c r="I130" s="7">
        <f t="shared" si="35"/>
        <v>0</v>
      </c>
      <c r="J130" s="8">
        <f t="shared" ref="J130:J151" si="36">F130*E130</f>
        <v>0</v>
      </c>
    </row>
    <row r="131" spans="1:10" ht="15.75" customHeight="1" x14ac:dyDescent="0.25">
      <c r="A131" s="201"/>
      <c r="B131" s="60">
        <f t="shared" ref="B131:B151" si="37">B130</f>
        <v>2</v>
      </c>
      <c r="C131" s="182"/>
      <c r="D131" s="37" t="s">
        <v>7</v>
      </c>
      <c r="E131" s="6">
        <v>3.0000000000000001E-3</v>
      </c>
      <c r="F131" s="58">
        <f t="shared" ref="F131:F151" si="38">F130</f>
        <v>0</v>
      </c>
      <c r="G131" s="49">
        <v>115</v>
      </c>
      <c r="H131" s="5">
        <f t="shared" si="34"/>
        <v>0.34500000000000003</v>
      </c>
      <c r="I131" s="7">
        <f t="shared" si="35"/>
        <v>0</v>
      </c>
      <c r="J131" s="8">
        <f t="shared" si="36"/>
        <v>0</v>
      </c>
    </row>
    <row r="132" spans="1:10" ht="15.75" customHeight="1" x14ac:dyDescent="0.25">
      <c r="A132" s="201"/>
      <c r="B132" s="60">
        <f t="shared" si="37"/>
        <v>2</v>
      </c>
      <c r="C132" s="182"/>
      <c r="D132" s="36" t="s">
        <v>9</v>
      </c>
      <c r="E132" s="6">
        <v>1.3000000000000001E-2</v>
      </c>
      <c r="F132" s="58">
        <f t="shared" si="38"/>
        <v>0</v>
      </c>
      <c r="G132" s="49">
        <v>40</v>
      </c>
      <c r="H132" s="5">
        <f t="shared" si="34"/>
        <v>0.52</v>
      </c>
      <c r="I132" s="7">
        <f t="shared" si="35"/>
        <v>0</v>
      </c>
      <c r="J132" s="8">
        <f t="shared" si="36"/>
        <v>0</v>
      </c>
    </row>
    <row r="133" spans="1:10" ht="15.75" customHeight="1" x14ac:dyDescent="0.25">
      <c r="A133" s="201"/>
      <c r="B133" s="60">
        <f t="shared" si="37"/>
        <v>2</v>
      </c>
      <c r="C133" s="183" t="s">
        <v>72</v>
      </c>
      <c r="D133" s="36" t="s">
        <v>8</v>
      </c>
      <c r="E133" s="6">
        <v>0.107</v>
      </c>
      <c r="F133" s="58">
        <f t="shared" si="38"/>
        <v>0</v>
      </c>
      <c r="G133" s="47">
        <v>50</v>
      </c>
      <c r="H133" s="5">
        <f t="shared" si="34"/>
        <v>5.35</v>
      </c>
      <c r="I133" s="42">
        <f t="shared" si="35"/>
        <v>0</v>
      </c>
      <c r="J133" s="28">
        <f t="shared" si="36"/>
        <v>0</v>
      </c>
    </row>
    <row r="134" spans="1:10" ht="15.75" customHeight="1" x14ac:dyDescent="0.25">
      <c r="A134" s="201"/>
      <c r="B134" s="60">
        <f t="shared" si="37"/>
        <v>2</v>
      </c>
      <c r="C134" s="184"/>
      <c r="D134" s="36" t="s">
        <v>73</v>
      </c>
      <c r="E134" s="6">
        <v>5.0000000000000001E-3</v>
      </c>
      <c r="F134" s="58">
        <f t="shared" si="38"/>
        <v>0</v>
      </c>
      <c r="G134" s="47">
        <v>40</v>
      </c>
      <c r="H134" s="5">
        <f t="shared" si="34"/>
        <v>0.2</v>
      </c>
      <c r="I134" s="42">
        <f t="shared" si="35"/>
        <v>0</v>
      </c>
      <c r="J134" s="28">
        <f t="shared" si="36"/>
        <v>0</v>
      </c>
    </row>
    <row r="135" spans="1:10" ht="15.75" customHeight="1" x14ac:dyDescent="0.25">
      <c r="A135" s="201"/>
      <c r="B135" s="60">
        <f t="shared" si="37"/>
        <v>2</v>
      </c>
      <c r="C135" s="184"/>
      <c r="D135" s="36" t="s">
        <v>9</v>
      </c>
      <c r="E135" s="6">
        <v>1.3000000000000001E-2</v>
      </c>
      <c r="F135" s="58">
        <f t="shared" si="38"/>
        <v>0</v>
      </c>
      <c r="G135" s="47">
        <v>40</v>
      </c>
      <c r="H135" s="5">
        <f t="shared" si="34"/>
        <v>0.52</v>
      </c>
      <c r="I135" s="42">
        <f t="shared" si="35"/>
        <v>0</v>
      </c>
      <c r="J135" s="28">
        <f t="shared" si="36"/>
        <v>0</v>
      </c>
    </row>
    <row r="136" spans="1:10" ht="15.75" customHeight="1" x14ac:dyDescent="0.25">
      <c r="A136" s="201"/>
      <c r="B136" s="60">
        <f t="shared" si="37"/>
        <v>2</v>
      </c>
      <c r="C136" s="184"/>
      <c r="D136" s="37" t="s">
        <v>11</v>
      </c>
      <c r="E136" s="6">
        <v>6.0000000000000001E-3</v>
      </c>
      <c r="F136" s="58">
        <f t="shared" si="38"/>
        <v>0</v>
      </c>
      <c r="G136" s="47">
        <v>27</v>
      </c>
      <c r="H136" s="5">
        <f t="shared" si="34"/>
        <v>0.16200000000000001</v>
      </c>
      <c r="I136" s="42">
        <f t="shared" si="35"/>
        <v>0</v>
      </c>
      <c r="J136" s="28">
        <f t="shared" si="36"/>
        <v>0</v>
      </c>
    </row>
    <row r="137" spans="1:10" ht="15.75" customHeight="1" x14ac:dyDescent="0.25">
      <c r="A137" s="201"/>
      <c r="B137" s="60">
        <f t="shared" si="37"/>
        <v>2</v>
      </c>
      <c r="C137" s="184"/>
      <c r="D137" s="37" t="s">
        <v>7</v>
      </c>
      <c r="E137" s="6">
        <v>5.0000000000000001E-3</v>
      </c>
      <c r="F137" s="58">
        <f t="shared" si="38"/>
        <v>0</v>
      </c>
      <c r="G137" s="47">
        <v>115</v>
      </c>
      <c r="H137" s="5">
        <f t="shared" si="34"/>
        <v>0.57500000000000007</v>
      </c>
      <c r="I137" s="42">
        <f t="shared" si="35"/>
        <v>0</v>
      </c>
      <c r="J137" s="28">
        <f t="shared" si="36"/>
        <v>0</v>
      </c>
    </row>
    <row r="138" spans="1:10" ht="15.75" customHeight="1" x14ac:dyDescent="0.25">
      <c r="A138" s="201"/>
      <c r="B138" s="60">
        <f t="shared" si="37"/>
        <v>2</v>
      </c>
      <c r="C138" s="185"/>
      <c r="D138" s="37" t="s">
        <v>79</v>
      </c>
      <c r="E138" s="6">
        <v>0.188</v>
      </c>
      <c r="F138" s="58">
        <f t="shared" si="38"/>
        <v>0</v>
      </c>
      <c r="G138" s="47"/>
      <c r="H138" s="5"/>
      <c r="I138" s="42"/>
      <c r="J138" s="28">
        <f t="shared" si="36"/>
        <v>0</v>
      </c>
    </row>
    <row r="139" spans="1:10" ht="15.75" customHeight="1" x14ac:dyDescent="0.25">
      <c r="A139" s="201"/>
      <c r="B139" s="60">
        <f t="shared" si="37"/>
        <v>2</v>
      </c>
      <c r="C139" s="205" t="s">
        <v>71</v>
      </c>
      <c r="D139" s="36" t="s">
        <v>81</v>
      </c>
      <c r="E139" s="6">
        <f>H139/G139</f>
        <v>6.7741499999999982E-2</v>
      </c>
      <c r="F139" s="58">
        <f t="shared" si="38"/>
        <v>0</v>
      </c>
      <c r="G139" s="47">
        <v>400</v>
      </c>
      <c r="H139" s="5">
        <f>61-H129-H130-H131-H132-H133-H134-H135-H136-H137-H138-H140-H141-H142-H143-H144-H145-H146-H147-H148-H149-H150-H151</f>
        <v>27.096599999999995</v>
      </c>
      <c r="I139" s="42">
        <f t="shared" ref="I139:I149" si="39">J139*G139</f>
        <v>0</v>
      </c>
      <c r="J139" s="28">
        <f t="shared" si="36"/>
        <v>0</v>
      </c>
    </row>
    <row r="140" spans="1:10" ht="15.75" customHeight="1" x14ac:dyDescent="0.25">
      <c r="A140" s="201"/>
      <c r="B140" s="60">
        <f t="shared" si="37"/>
        <v>2</v>
      </c>
      <c r="C140" s="206"/>
      <c r="D140" s="37" t="s">
        <v>7</v>
      </c>
      <c r="E140" s="6">
        <v>5.0000000000000001E-3</v>
      </c>
      <c r="F140" s="58">
        <f t="shared" si="38"/>
        <v>0</v>
      </c>
      <c r="G140" s="47">
        <v>115</v>
      </c>
      <c r="H140" s="5">
        <f t="shared" ref="H140:H149" si="40">G140*E140</f>
        <v>0.57500000000000007</v>
      </c>
      <c r="I140" s="42">
        <f t="shared" si="39"/>
        <v>0</v>
      </c>
      <c r="J140" s="28">
        <f t="shared" si="36"/>
        <v>0</v>
      </c>
    </row>
    <row r="141" spans="1:10" ht="15.75" customHeight="1" x14ac:dyDescent="0.25">
      <c r="A141" s="201"/>
      <c r="B141" s="60">
        <f t="shared" si="37"/>
        <v>2</v>
      </c>
      <c r="C141" s="206"/>
      <c r="D141" s="37" t="s">
        <v>32</v>
      </c>
      <c r="E141" s="6">
        <v>1.2E-2</v>
      </c>
      <c r="F141" s="58">
        <f t="shared" si="38"/>
        <v>0</v>
      </c>
      <c r="G141" s="49">
        <v>165</v>
      </c>
      <c r="H141" s="5">
        <f t="shared" si="40"/>
        <v>1.98</v>
      </c>
      <c r="I141" s="42">
        <f t="shared" si="39"/>
        <v>0</v>
      </c>
      <c r="J141" s="28">
        <f t="shared" si="36"/>
        <v>0</v>
      </c>
    </row>
    <row r="142" spans="1:10" ht="15.75" customHeight="1" x14ac:dyDescent="0.25">
      <c r="A142" s="201"/>
      <c r="B142" s="60">
        <f t="shared" si="37"/>
        <v>2</v>
      </c>
      <c r="C142" s="206"/>
      <c r="D142" s="37" t="s">
        <v>11</v>
      </c>
      <c r="E142" s="6">
        <v>1.7999999999999999E-2</v>
      </c>
      <c r="F142" s="58">
        <f t="shared" si="38"/>
        <v>0</v>
      </c>
      <c r="G142" s="47">
        <v>27</v>
      </c>
      <c r="H142" s="5">
        <f t="shared" si="40"/>
        <v>0.48599999999999999</v>
      </c>
      <c r="I142" s="42">
        <f t="shared" si="39"/>
        <v>0</v>
      </c>
      <c r="J142" s="28">
        <f t="shared" si="36"/>
        <v>0</v>
      </c>
    </row>
    <row r="143" spans="1:10" ht="15.75" customHeight="1" x14ac:dyDescent="0.25">
      <c r="A143" s="201"/>
      <c r="B143" s="60">
        <f t="shared" si="37"/>
        <v>2</v>
      </c>
      <c r="C143" s="207"/>
      <c r="D143" s="36" t="s">
        <v>16</v>
      </c>
      <c r="E143" s="6">
        <v>4.0000000000000001E-3</v>
      </c>
      <c r="F143" s="58">
        <f t="shared" si="38"/>
        <v>0</v>
      </c>
      <c r="G143" s="47">
        <v>47</v>
      </c>
      <c r="H143" s="5">
        <f t="shared" si="40"/>
        <v>0.188</v>
      </c>
      <c r="I143" s="42">
        <f t="shared" si="39"/>
        <v>0</v>
      </c>
      <c r="J143" s="28">
        <f t="shared" si="36"/>
        <v>0</v>
      </c>
    </row>
    <row r="144" spans="1:10" ht="15.75" customHeight="1" x14ac:dyDescent="0.25">
      <c r="A144" s="201"/>
      <c r="B144" s="60">
        <f t="shared" si="37"/>
        <v>2</v>
      </c>
      <c r="C144" s="192" t="s">
        <v>37</v>
      </c>
      <c r="D144" s="36" t="s">
        <v>8</v>
      </c>
      <c r="E144" s="6">
        <v>0.17100000000000001</v>
      </c>
      <c r="F144" s="58">
        <f t="shared" si="38"/>
        <v>0</v>
      </c>
      <c r="G144" s="47">
        <v>50</v>
      </c>
      <c r="H144" s="5">
        <f t="shared" si="40"/>
        <v>8.5500000000000007</v>
      </c>
      <c r="I144" s="7">
        <f t="shared" si="39"/>
        <v>0</v>
      </c>
      <c r="J144" s="8">
        <f t="shared" si="36"/>
        <v>0</v>
      </c>
    </row>
    <row r="145" spans="1:51" ht="15.75" customHeight="1" x14ac:dyDescent="0.25">
      <c r="A145" s="201"/>
      <c r="B145" s="60">
        <f t="shared" si="37"/>
        <v>2</v>
      </c>
      <c r="C145" s="193"/>
      <c r="D145" s="36" t="s">
        <v>27</v>
      </c>
      <c r="E145" s="6">
        <v>5.0000000000000001E-3</v>
      </c>
      <c r="F145" s="58">
        <f t="shared" si="38"/>
        <v>0</v>
      </c>
      <c r="G145" s="47">
        <v>665</v>
      </c>
      <c r="H145" s="5">
        <f t="shared" si="40"/>
        <v>3.3250000000000002</v>
      </c>
      <c r="I145" s="7">
        <f t="shared" si="39"/>
        <v>0</v>
      </c>
      <c r="J145" s="8">
        <f t="shared" si="36"/>
        <v>0</v>
      </c>
    </row>
    <row r="146" spans="1:51" ht="15.75" customHeight="1" x14ac:dyDescent="0.25">
      <c r="A146" s="201"/>
      <c r="B146" s="60">
        <f t="shared" si="37"/>
        <v>2</v>
      </c>
      <c r="C146" s="194"/>
      <c r="D146" s="36" t="s">
        <v>69</v>
      </c>
      <c r="E146" s="6">
        <v>2.4E-2</v>
      </c>
      <c r="F146" s="58">
        <f t="shared" si="38"/>
        <v>0</v>
      </c>
      <c r="G146" s="47">
        <v>75</v>
      </c>
      <c r="H146" s="5">
        <f t="shared" si="40"/>
        <v>1.8</v>
      </c>
      <c r="I146" s="7">
        <f t="shared" si="39"/>
        <v>0</v>
      </c>
      <c r="J146" s="8">
        <f t="shared" si="36"/>
        <v>0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2</v>
      </c>
      <c r="C147" s="183" t="s">
        <v>39</v>
      </c>
      <c r="D147" s="36" t="s">
        <v>76</v>
      </c>
      <c r="E147" s="44">
        <v>0.02</v>
      </c>
      <c r="F147" s="58">
        <f t="shared" si="38"/>
        <v>0</v>
      </c>
      <c r="G147" s="47">
        <v>140</v>
      </c>
      <c r="H147" s="5">
        <f t="shared" si="40"/>
        <v>2.8000000000000003</v>
      </c>
      <c r="I147" s="7">
        <f t="shared" si="39"/>
        <v>0</v>
      </c>
      <c r="J147" s="8">
        <f t="shared" si="36"/>
        <v>0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2</v>
      </c>
      <c r="C148" s="184"/>
      <c r="D148" s="36" t="s">
        <v>12</v>
      </c>
      <c r="E148" s="44">
        <v>0.02</v>
      </c>
      <c r="F148" s="58">
        <f t="shared" si="38"/>
        <v>0</v>
      </c>
      <c r="G148" s="47">
        <v>50</v>
      </c>
      <c r="H148" s="5">
        <f t="shared" si="40"/>
        <v>1</v>
      </c>
      <c r="I148" s="7">
        <f t="shared" si="39"/>
        <v>0</v>
      </c>
      <c r="J148" s="8">
        <f t="shared" si="36"/>
        <v>0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2</v>
      </c>
      <c r="C149" s="184"/>
      <c r="D149" s="36" t="s">
        <v>13</v>
      </c>
      <c r="E149" s="19">
        <v>2.0000000000000001E-4</v>
      </c>
      <c r="F149" s="58">
        <f t="shared" si="38"/>
        <v>0</v>
      </c>
      <c r="G149" s="47">
        <v>297</v>
      </c>
      <c r="H149" s="5">
        <f t="shared" si="40"/>
        <v>5.9400000000000001E-2</v>
      </c>
      <c r="I149" s="7">
        <f t="shared" si="39"/>
        <v>0</v>
      </c>
      <c r="J149" s="8">
        <f t="shared" si="36"/>
        <v>0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2</v>
      </c>
      <c r="C150" s="185"/>
      <c r="D150" s="36" t="s">
        <v>79</v>
      </c>
      <c r="E150" s="44">
        <v>0.2</v>
      </c>
      <c r="F150" s="58">
        <f t="shared" si="38"/>
        <v>0</v>
      </c>
      <c r="G150" s="47"/>
      <c r="H150" s="5"/>
      <c r="I150" s="7"/>
      <c r="J150" s="8">
        <f t="shared" si="36"/>
        <v>0</v>
      </c>
      <c r="L150" s="17"/>
    </row>
    <row r="151" spans="1:51" ht="15.75" customHeight="1" x14ac:dyDescent="0.25">
      <c r="A151" s="201"/>
      <c r="B151" s="60">
        <f t="shared" si="37"/>
        <v>2</v>
      </c>
      <c r="C151" s="3" t="s">
        <v>38</v>
      </c>
      <c r="D151" s="41" t="s">
        <v>38</v>
      </c>
      <c r="E151" s="6">
        <v>0.04</v>
      </c>
      <c r="F151" s="58">
        <f t="shared" si="38"/>
        <v>0</v>
      </c>
      <c r="G151" s="47">
        <v>40</v>
      </c>
      <c r="H151" s="5">
        <f>G151*E151</f>
        <v>1.6</v>
      </c>
      <c r="I151" s="42">
        <f>J151*G151</f>
        <v>0</v>
      </c>
      <c r="J151" s="28">
        <f t="shared" si="36"/>
        <v>0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112"/>
      <c r="G152" s="112"/>
      <c r="H152" s="2">
        <f>SUM(H129:H151)</f>
        <v>60.999999999999993</v>
      </c>
      <c r="I152" s="2">
        <f>SUM(I129:I151)</f>
        <v>0</v>
      </c>
      <c r="J152" s="45">
        <f>SUM(J129:J151)</f>
        <v>0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0</v>
      </c>
      <c r="G159" s="47">
        <v>38</v>
      </c>
      <c r="H159" s="111">
        <f t="shared" ref="H159:H165" si="41">G159*E159</f>
        <v>0.95000000000000007</v>
      </c>
      <c r="I159" s="7">
        <f t="shared" ref="I159:I169" si="42">J159*G159</f>
        <v>0</v>
      </c>
      <c r="J159" s="8">
        <f>F159*E159</f>
        <v>0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0</v>
      </c>
      <c r="G160" s="47">
        <v>115</v>
      </c>
      <c r="H160" s="111">
        <f t="shared" si="41"/>
        <v>0.69000000000000006</v>
      </c>
      <c r="I160" s="7">
        <f t="shared" si="42"/>
        <v>0</v>
      </c>
      <c r="J160" s="8">
        <f t="shared" ref="J160:J177" si="43">F160*E160</f>
        <v>0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0</v>
      </c>
      <c r="G161" s="47">
        <v>50</v>
      </c>
      <c r="H161" s="111">
        <f t="shared" si="41"/>
        <v>1.7000000000000002</v>
      </c>
      <c r="I161" s="7">
        <f t="shared" si="42"/>
        <v>0</v>
      </c>
      <c r="J161" s="8">
        <f t="shared" si="43"/>
        <v>0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0</v>
      </c>
      <c r="G162" s="47">
        <v>50</v>
      </c>
      <c r="H162" s="111">
        <f t="shared" si="41"/>
        <v>1.25</v>
      </c>
      <c r="I162" s="7">
        <f t="shared" si="42"/>
        <v>0</v>
      </c>
      <c r="J162" s="8">
        <f t="shared" si="43"/>
        <v>0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0</v>
      </c>
      <c r="G163" s="47">
        <v>40</v>
      </c>
      <c r="H163" s="111">
        <f t="shared" si="41"/>
        <v>0.72</v>
      </c>
      <c r="I163" s="7">
        <f t="shared" si="42"/>
        <v>0</v>
      </c>
      <c r="J163" s="8">
        <f t="shared" si="43"/>
        <v>0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0</v>
      </c>
      <c r="G164" s="47">
        <v>27</v>
      </c>
      <c r="H164" s="111">
        <f t="shared" si="41"/>
        <v>0.48599999999999999</v>
      </c>
      <c r="I164" s="7">
        <f t="shared" si="42"/>
        <v>0</v>
      </c>
      <c r="J164" s="8">
        <f t="shared" si="43"/>
        <v>0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0</v>
      </c>
      <c r="G165" s="47">
        <v>50</v>
      </c>
      <c r="H165" s="111">
        <f t="shared" si="41"/>
        <v>5</v>
      </c>
      <c r="I165" s="7">
        <f t="shared" si="42"/>
        <v>0</v>
      </c>
      <c r="J165" s="8">
        <f t="shared" si="43"/>
        <v>0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0</v>
      </c>
      <c r="G166" s="48">
        <v>55</v>
      </c>
      <c r="H166" s="111">
        <f>E166*G166</f>
        <v>0.55000000000000004</v>
      </c>
      <c r="I166" s="7">
        <f t="shared" si="42"/>
        <v>0</v>
      </c>
      <c r="J166" s="6">
        <f t="shared" si="43"/>
        <v>0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0</v>
      </c>
      <c r="G167" s="48">
        <v>40</v>
      </c>
      <c r="H167" s="111">
        <f>E167*G167</f>
        <v>0.52</v>
      </c>
      <c r="I167" s="7">
        <f t="shared" si="42"/>
        <v>0</v>
      </c>
      <c r="J167" s="6">
        <f t="shared" si="43"/>
        <v>0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0</v>
      </c>
      <c r="G168" s="48">
        <v>27</v>
      </c>
      <c r="H168" s="111">
        <f>E168*G168</f>
        <v>0.32400000000000001</v>
      </c>
      <c r="I168" s="7">
        <f t="shared" si="42"/>
        <v>0</v>
      </c>
      <c r="J168" s="6">
        <f t="shared" si="43"/>
        <v>0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0</v>
      </c>
      <c r="G169" s="48">
        <v>115</v>
      </c>
      <c r="H169" s="111">
        <f>E169*G169</f>
        <v>0.34500000000000003</v>
      </c>
      <c r="I169" s="7">
        <f t="shared" si="42"/>
        <v>0</v>
      </c>
      <c r="J169" s="6">
        <f t="shared" si="43"/>
        <v>0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0</v>
      </c>
      <c r="G170" s="48"/>
      <c r="H170" s="111"/>
      <c r="I170" s="7"/>
      <c r="J170" s="6">
        <f t="shared" si="43"/>
        <v>0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6.1769230769230743E-2</v>
      </c>
      <c r="F171" s="58">
        <f t="shared" si="45"/>
        <v>0</v>
      </c>
      <c r="G171" s="47">
        <v>195</v>
      </c>
      <c r="H171" s="111">
        <f>61-H159-H160-H161-H162-H163-H164-H165-H166-H167-H168-H169-H170-H172-H173-H174-H175-H176-H177</f>
        <v>12.044999999999995</v>
      </c>
      <c r="I171" s="7">
        <f t="shared" ref="I171:I177" si="46">J171*G171</f>
        <v>0</v>
      </c>
      <c r="J171" s="6">
        <f t="shared" si="43"/>
        <v>0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0</v>
      </c>
      <c r="G172" s="47">
        <v>665</v>
      </c>
      <c r="H172" s="111">
        <f>G172*E172</f>
        <v>7.98</v>
      </c>
      <c r="I172" s="7">
        <f t="shared" si="46"/>
        <v>0</v>
      </c>
      <c r="J172" s="6">
        <f t="shared" si="43"/>
        <v>0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0</v>
      </c>
      <c r="G173" s="48">
        <v>100</v>
      </c>
      <c r="H173" s="111">
        <f>E173*G173</f>
        <v>6.1</v>
      </c>
      <c r="I173" s="7">
        <f t="shared" si="46"/>
        <v>0</v>
      </c>
      <c r="J173" s="6">
        <f t="shared" si="43"/>
        <v>0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0</v>
      </c>
      <c r="G174" s="48">
        <v>665</v>
      </c>
      <c r="H174" s="111">
        <f>E174*G174</f>
        <v>3.99</v>
      </c>
      <c r="I174" s="7">
        <f t="shared" si="46"/>
        <v>0</v>
      </c>
      <c r="J174" s="6">
        <f t="shared" si="43"/>
        <v>0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114" t="s">
        <v>65</v>
      </c>
      <c r="D175" s="38" t="s">
        <v>65</v>
      </c>
      <c r="E175" s="44">
        <v>0.2</v>
      </c>
      <c r="F175" s="58">
        <f t="shared" si="45"/>
        <v>0</v>
      </c>
      <c r="G175" s="47">
        <v>60</v>
      </c>
      <c r="H175" s="111">
        <f>G175*E175</f>
        <v>12</v>
      </c>
      <c r="I175" s="7">
        <f t="shared" si="46"/>
        <v>0</v>
      </c>
      <c r="J175" s="8">
        <f t="shared" si="43"/>
        <v>0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0</v>
      </c>
      <c r="G176" s="47">
        <v>40</v>
      </c>
      <c r="H176" s="111">
        <f>G176*E176</f>
        <v>1.6</v>
      </c>
      <c r="I176" s="7">
        <f t="shared" si="46"/>
        <v>0</v>
      </c>
      <c r="J176" s="8">
        <f t="shared" si="43"/>
        <v>0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113" t="s">
        <v>22</v>
      </c>
      <c r="D177" s="39" t="s">
        <v>22</v>
      </c>
      <c r="E177" s="6">
        <v>0.05</v>
      </c>
      <c r="F177" s="58">
        <f t="shared" si="45"/>
        <v>0</v>
      </c>
      <c r="G177" s="48">
        <v>95</v>
      </c>
      <c r="H177" s="111">
        <f>G177*E177</f>
        <v>4.75</v>
      </c>
      <c r="I177" s="7">
        <f t="shared" si="46"/>
        <v>0</v>
      </c>
      <c r="J177" s="6">
        <f t="shared" si="43"/>
        <v>0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112"/>
      <c r="G178" s="112"/>
      <c r="H178" s="2">
        <f>SUM(H159:H177)</f>
        <v>61</v>
      </c>
      <c r="I178" s="2">
        <f>SUM(I159:I177)</f>
        <v>0</v>
      </c>
      <c r="J178" s="45">
        <f>SUM(J159:J177)</f>
        <v>0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0</v>
      </c>
      <c r="G179" s="49">
        <v>30</v>
      </c>
      <c r="H179" s="5">
        <f t="shared" ref="H179:H188" si="47">G179*E179</f>
        <v>1.7999999999999998</v>
      </c>
      <c r="I179" s="7">
        <f t="shared" ref="I179:I188" si="48">J179*G179</f>
        <v>0</v>
      </c>
      <c r="J179" s="8">
        <f>F179*E179</f>
        <v>0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0</v>
      </c>
      <c r="G180" s="49">
        <v>40</v>
      </c>
      <c r="H180" s="5">
        <f t="shared" si="47"/>
        <v>0.32</v>
      </c>
      <c r="I180" s="7">
        <f t="shared" si="48"/>
        <v>0</v>
      </c>
      <c r="J180" s="8">
        <f t="shared" ref="J180:J201" si="49">F180*E180</f>
        <v>0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0</v>
      </c>
      <c r="G181" s="49">
        <v>297</v>
      </c>
      <c r="H181" s="5">
        <f t="shared" si="47"/>
        <v>5.9400000000000001E-2</v>
      </c>
      <c r="I181" s="7">
        <f t="shared" si="48"/>
        <v>0</v>
      </c>
      <c r="J181" s="8">
        <f t="shared" si="49"/>
        <v>0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0</v>
      </c>
      <c r="G182" s="49">
        <v>50</v>
      </c>
      <c r="H182" s="5">
        <f t="shared" si="47"/>
        <v>0.15</v>
      </c>
      <c r="I182" s="7">
        <f t="shared" si="48"/>
        <v>0</v>
      </c>
      <c r="J182" s="8">
        <f t="shared" si="49"/>
        <v>0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0</v>
      </c>
      <c r="G183" s="47">
        <v>115</v>
      </c>
      <c r="H183" s="5">
        <f t="shared" si="47"/>
        <v>0.34500000000000003</v>
      </c>
      <c r="I183" s="7">
        <f t="shared" si="48"/>
        <v>0</v>
      </c>
      <c r="J183" s="8">
        <f t="shared" si="49"/>
        <v>0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0</v>
      </c>
      <c r="G184" s="47">
        <v>50</v>
      </c>
      <c r="H184" s="5">
        <f t="shared" si="47"/>
        <v>5</v>
      </c>
      <c r="I184" s="7">
        <f t="shared" si="48"/>
        <v>0</v>
      </c>
      <c r="J184" s="8">
        <f t="shared" si="49"/>
        <v>0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0</v>
      </c>
      <c r="G185" s="47">
        <v>48</v>
      </c>
      <c r="H185" s="5">
        <f t="shared" si="47"/>
        <v>0.96</v>
      </c>
      <c r="I185" s="7">
        <f t="shared" si="48"/>
        <v>0</v>
      </c>
      <c r="J185" s="8">
        <f t="shared" si="49"/>
        <v>0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0</v>
      </c>
      <c r="G186" s="47">
        <v>40</v>
      </c>
      <c r="H186" s="5">
        <f t="shared" si="47"/>
        <v>0.52</v>
      </c>
      <c r="I186" s="7">
        <f t="shared" si="48"/>
        <v>0</v>
      </c>
      <c r="J186" s="8">
        <f t="shared" si="49"/>
        <v>0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0</v>
      </c>
      <c r="G187" s="47">
        <v>27</v>
      </c>
      <c r="H187" s="5">
        <f t="shared" si="47"/>
        <v>0.32400000000000001</v>
      </c>
      <c r="I187" s="7">
        <f t="shared" si="48"/>
        <v>0</v>
      </c>
      <c r="J187" s="8">
        <f t="shared" si="49"/>
        <v>0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0</v>
      </c>
      <c r="G188" s="47">
        <v>115</v>
      </c>
      <c r="H188" s="5">
        <f t="shared" si="47"/>
        <v>0.57500000000000007</v>
      </c>
      <c r="I188" s="7">
        <f t="shared" si="48"/>
        <v>0</v>
      </c>
      <c r="J188" s="8">
        <f t="shared" si="49"/>
        <v>0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0</v>
      </c>
      <c r="G189" s="48"/>
      <c r="H189" s="111"/>
      <c r="I189" s="7"/>
      <c r="J189" s="6">
        <f t="shared" si="49"/>
        <v>0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7.8062564102564139E-2</v>
      </c>
      <c r="F190" s="58">
        <f t="shared" si="51"/>
        <v>0</v>
      </c>
      <c r="G190" s="47">
        <v>195</v>
      </c>
      <c r="H190" s="5">
        <f>61-H179-H180-H181-H182-H183-H184-H185-H186-H187-H188-H191-H192-H193-H194-H195-H196-H197-H199-H200-H201</f>
        <v>15.222200000000008</v>
      </c>
      <c r="I190" s="7">
        <f t="shared" ref="I190:I197" si="52">J190*G190</f>
        <v>0</v>
      </c>
      <c r="J190" s="8">
        <f t="shared" si="49"/>
        <v>0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0</v>
      </c>
      <c r="G191" s="49">
        <v>40</v>
      </c>
      <c r="H191" s="5">
        <f t="shared" ref="H191:H197" si="53">G191*E191</f>
        <v>0.8</v>
      </c>
      <c r="I191" s="7">
        <f t="shared" si="52"/>
        <v>0</v>
      </c>
      <c r="J191" s="8">
        <f t="shared" si="49"/>
        <v>0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0</v>
      </c>
      <c r="G192" s="47">
        <v>27</v>
      </c>
      <c r="H192" s="5">
        <f t="shared" si="53"/>
        <v>0.35099999999999998</v>
      </c>
      <c r="I192" s="7">
        <f t="shared" si="52"/>
        <v>0</v>
      </c>
      <c r="J192" s="8">
        <f t="shared" si="49"/>
        <v>0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0</v>
      </c>
      <c r="G193" s="47">
        <v>665</v>
      </c>
      <c r="H193" s="5">
        <f t="shared" si="53"/>
        <v>6.65</v>
      </c>
      <c r="I193" s="7">
        <f t="shared" si="52"/>
        <v>0</v>
      </c>
      <c r="J193" s="8">
        <f t="shared" si="49"/>
        <v>0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0</v>
      </c>
      <c r="G194" s="47">
        <v>58</v>
      </c>
      <c r="H194" s="5">
        <f t="shared" si="53"/>
        <v>3.3640000000000003</v>
      </c>
      <c r="I194" s="7">
        <f t="shared" si="52"/>
        <v>0</v>
      </c>
      <c r="J194" s="8">
        <f t="shared" si="49"/>
        <v>0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0</v>
      </c>
      <c r="G195" s="47">
        <v>75</v>
      </c>
      <c r="H195" s="5">
        <f t="shared" si="53"/>
        <v>3.4499999999999997</v>
      </c>
      <c r="I195" s="7">
        <f t="shared" si="52"/>
        <v>0</v>
      </c>
      <c r="J195" s="8">
        <f t="shared" si="49"/>
        <v>0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0</v>
      </c>
      <c r="G196" s="47">
        <v>50</v>
      </c>
      <c r="H196" s="5">
        <f t="shared" si="53"/>
        <v>1.2</v>
      </c>
      <c r="I196" s="7">
        <f t="shared" si="52"/>
        <v>0</v>
      </c>
      <c r="J196" s="8">
        <f t="shared" si="49"/>
        <v>0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0</v>
      </c>
      <c r="G197" s="47">
        <v>297</v>
      </c>
      <c r="H197" s="5">
        <f t="shared" si="53"/>
        <v>5.9400000000000001E-2</v>
      </c>
      <c r="I197" s="7">
        <f t="shared" si="52"/>
        <v>0</v>
      </c>
      <c r="J197" s="8">
        <f t="shared" si="49"/>
        <v>0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0</v>
      </c>
      <c r="G198" s="47"/>
      <c r="H198" s="5"/>
      <c r="I198" s="7"/>
      <c r="J198" s="8">
        <f t="shared" si="49"/>
        <v>0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0</v>
      </c>
      <c r="G199" s="47">
        <v>40</v>
      </c>
      <c r="H199" s="5">
        <f>G199*E199</f>
        <v>1.6</v>
      </c>
      <c r="I199" s="7">
        <f>J199*G199</f>
        <v>0</v>
      </c>
      <c r="J199" s="8">
        <f t="shared" si="49"/>
        <v>0</v>
      </c>
    </row>
    <row r="200" spans="1:51" ht="15.75" customHeight="1" x14ac:dyDescent="0.25">
      <c r="A200" s="181"/>
      <c r="B200" s="60">
        <f t="shared" si="50"/>
        <v>2</v>
      </c>
      <c r="C200" s="113" t="s">
        <v>22</v>
      </c>
      <c r="D200" s="39" t="s">
        <v>22</v>
      </c>
      <c r="E200" s="6">
        <v>0.05</v>
      </c>
      <c r="F200" s="58">
        <f t="shared" si="51"/>
        <v>0</v>
      </c>
      <c r="G200" s="48">
        <v>95</v>
      </c>
      <c r="H200" s="5">
        <f>G200*E200</f>
        <v>4.75</v>
      </c>
      <c r="I200" s="7">
        <f>J200*G200</f>
        <v>0</v>
      </c>
      <c r="J200" s="8">
        <f t="shared" si="49"/>
        <v>0</v>
      </c>
    </row>
    <row r="201" spans="1:51" ht="15.75" customHeight="1" x14ac:dyDescent="0.25">
      <c r="A201" s="191"/>
      <c r="B201" s="60">
        <f t="shared" si="50"/>
        <v>2</v>
      </c>
      <c r="C201" s="114" t="s">
        <v>88</v>
      </c>
      <c r="D201" s="36" t="s">
        <v>25</v>
      </c>
      <c r="E201" s="6">
        <v>0.1</v>
      </c>
      <c r="F201" s="58">
        <f t="shared" si="51"/>
        <v>0</v>
      </c>
      <c r="G201" s="47">
        <v>135</v>
      </c>
      <c r="H201" s="5">
        <f>G201*E201</f>
        <v>13.5</v>
      </c>
      <c r="I201" s="7">
        <f>J201*G201</f>
        <v>0</v>
      </c>
      <c r="J201" s="8">
        <f t="shared" si="49"/>
        <v>0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112"/>
      <c r="G202" s="112"/>
      <c r="H202" s="2">
        <f>SUM(H179:H201)</f>
        <v>61.000000000000007</v>
      </c>
      <c r="I202" s="2">
        <f>SUM(I179:I201)</f>
        <v>0</v>
      </c>
      <c r="J202" s="45">
        <f>SUM(J179:J201)</f>
        <v>0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0</v>
      </c>
      <c r="G211" s="47">
        <v>38</v>
      </c>
      <c r="H211" s="5">
        <f>G211*E211</f>
        <v>1.748</v>
      </c>
      <c r="I211" s="7">
        <f t="shared" ref="I211:I221" si="54">J211*G211</f>
        <v>0</v>
      </c>
      <c r="J211" s="8">
        <f>F211*E211</f>
        <v>0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0</v>
      </c>
      <c r="G212" s="48">
        <v>106</v>
      </c>
      <c r="H212" s="5">
        <f>G212*E212</f>
        <v>2.12</v>
      </c>
      <c r="I212" s="7">
        <f t="shared" si="54"/>
        <v>0</v>
      </c>
      <c r="J212" s="8">
        <f t="shared" ref="J212:J232" si="55">F212*E212</f>
        <v>0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0</v>
      </c>
      <c r="G213" s="49">
        <v>115</v>
      </c>
      <c r="H213" s="5">
        <f>G213*E213</f>
        <v>0.34500000000000003</v>
      </c>
      <c r="I213" s="7">
        <f t="shared" si="54"/>
        <v>0</v>
      </c>
      <c r="J213" s="8">
        <f t="shared" si="55"/>
        <v>0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0</v>
      </c>
      <c r="G214" s="49">
        <v>40</v>
      </c>
      <c r="H214" s="5">
        <f>G214*E214</f>
        <v>0.52</v>
      </c>
      <c r="I214" s="7">
        <f t="shared" si="54"/>
        <v>0</v>
      </c>
      <c r="J214" s="8">
        <f t="shared" si="55"/>
        <v>0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2.4989999999999999E-3</v>
      </c>
      <c r="F215" s="58">
        <f t="shared" si="57"/>
        <v>0</v>
      </c>
      <c r="G215" s="47">
        <v>400</v>
      </c>
      <c r="H215" s="5">
        <f>61-H211-H212-H213-H214-H216-H217-H218-H219-H220-H221-H222-H223-H224-H225-H226-H227-H228-H229-H230-H231-H232</f>
        <v>0.99960000000000004</v>
      </c>
      <c r="I215" s="7">
        <f t="shared" si="54"/>
        <v>0</v>
      </c>
      <c r="J215" s="8">
        <f t="shared" si="55"/>
        <v>0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0</v>
      </c>
      <c r="G216" s="47">
        <v>50</v>
      </c>
      <c r="H216" s="5">
        <f t="shared" ref="H216:H221" si="58">G216*E216</f>
        <v>5.35</v>
      </c>
      <c r="I216" s="7">
        <f t="shared" si="54"/>
        <v>0</v>
      </c>
      <c r="J216" s="8">
        <f t="shared" si="55"/>
        <v>0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0</v>
      </c>
      <c r="G217" s="47">
        <v>58</v>
      </c>
      <c r="H217" s="5">
        <f t="shared" si="58"/>
        <v>0.34800000000000003</v>
      </c>
      <c r="I217" s="7">
        <f t="shared" si="54"/>
        <v>0</v>
      </c>
      <c r="J217" s="8">
        <f t="shared" si="55"/>
        <v>0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0</v>
      </c>
      <c r="G218" s="47">
        <v>40</v>
      </c>
      <c r="H218" s="5">
        <f t="shared" si="58"/>
        <v>0.52</v>
      </c>
      <c r="I218" s="7">
        <f t="shared" si="54"/>
        <v>0</v>
      </c>
      <c r="J218" s="8">
        <f t="shared" si="55"/>
        <v>0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0</v>
      </c>
      <c r="G219" s="47">
        <v>27</v>
      </c>
      <c r="H219" s="5">
        <f t="shared" si="58"/>
        <v>0.32400000000000001</v>
      </c>
      <c r="I219" s="7">
        <f t="shared" si="54"/>
        <v>0</v>
      </c>
      <c r="J219" s="8">
        <f t="shared" si="55"/>
        <v>0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0</v>
      </c>
      <c r="G220" s="47">
        <v>115</v>
      </c>
      <c r="H220" s="5">
        <f t="shared" si="58"/>
        <v>0.34500000000000003</v>
      </c>
      <c r="I220" s="7">
        <f t="shared" si="54"/>
        <v>0</v>
      </c>
      <c r="J220" s="8">
        <f t="shared" si="55"/>
        <v>0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0</v>
      </c>
      <c r="G221" s="47">
        <v>165</v>
      </c>
      <c r="H221" s="5">
        <f t="shared" si="58"/>
        <v>0.99</v>
      </c>
      <c r="I221" s="7">
        <f t="shared" si="54"/>
        <v>0</v>
      </c>
      <c r="J221" s="8">
        <f t="shared" si="55"/>
        <v>0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0</v>
      </c>
      <c r="G222" s="47"/>
      <c r="H222" s="5"/>
      <c r="I222" s="7"/>
      <c r="J222" s="8">
        <f t="shared" si="55"/>
        <v>0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0</v>
      </c>
      <c r="G223" s="47">
        <v>400</v>
      </c>
      <c r="H223" s="5">
        <f t="shared" ref="H223:H230" si="59">G223*E223</f>
        <v>35.6</v>
      </c>
      <c r="I223" s="7">
        <f t="shared" ref="I223:I230" si="60">J223*G223</f>
        <v>0</v>
      </c>
      <c r="J223" s="8">
        <f t="shared" si="55"/>
        <v>0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0</v>
      </c>
      <c r="G224" s="47">
        <v>40</v>
      </c>
      <c r="H224" s="5">
        <f t="shared" si="59"/>
        <v>0.12</v>
      </c>
      <c r="I224" s="7">
        <f t="shared" si="60"/>
        <v>0</v>
      </c>
      <c r="J224" s="8">
        <f t="shared" si="55"/>
        <v>0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0</v>
      </c>
      <c r="G225" s="47">
        <v>27</v>
      </c>
      <c r="H225" s="5">
        <f t="shared" si="59"/>
        <v>8.1000000000000003E-2</v>
      </c>
      <c r="I225" s="7">
        <f t="shared" si="60"/>
        <v>0</v>
      </c>
      <c r="J225" s="8">
        <f t="shared" si="55"/>
        <v>0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0</v>
      </c>
      <c r="G226" s="47">
        <v>55</v>
      </c>
      <c r="H226" s="5">
        <f t="shared" si="59"/>
        <v>2.8049999999999997</v>
      </c>
      <c r="I226" s="7">
        <f t="shared" si="60"/>
        <v>0</v>
      </c>
      <c r="J226" s="8">
        <f t="shared" si="55"/>
        <v>0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0</v>
      </c>
      <c r="G227" s="47">
        <v>665</v>
      </c>
      <c r="H227" s="5">
        <f t="shared" si="59"/>
        <v>3.3250000000000002</v>
      </c>
      <c r="I227" s="7">
        <f t="shared" si="60"/>
        <v>0</v>
      </c>
      <c r="J227" s="8">
        <f t="shared" si="55"/>
        <v>0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0</v>
      </c>
      <c r="G228" s="47">
        <v>140</v>
      </c>
      <c r="H228" s="5">
        <f t="shared" si="59"/>
        <v>2.8000000000000003</v>
      </c>
      <c r="I228" s="7">
        <f t="shared" si="60"/>
        <v>0</v>
      </c>
      <c r="J228" s="8">
        <f t="shared" si="55"/>
        <v>0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0</v>
      </c>
      <c r="G229" s="47">
        <v>50</v>
      </c>
      <c r="H229" s="5">
        <f t="shared" si="59"/>
        <v>1</v>
      </c>
      <c r="I229" s="7">
        <f t="shared" si="60"/>
        <v>0</v>
      </c>
      <c r="J229" s="8">
        <f t="shared" si="55"/>
        <v>0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0</v>
      </c>
      <c r="G230" s="47">
        <v>297</v>
      </c>
      <c r="H230" s="5">
        <f t="shared" si="59"/>
        <v>5.9400000000000001E-2</v>
      </c>
      <c r="I230" s="7">
        <f t="shared" si="60"/>
        <v>0</v>
      </c>
      <c r="J230" s="8">
        <f t="shared" si="55"/>
        <v>0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0</v>
      </c>
      <c r="G231" s="47"/>
      <c r="H231" s="5"/>
      <c r="I231" s="7"/>
      <c r="J231" s="8">
        <f t="shared" si="55"/>
        <v>0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0</v>
      </c>
      <c r="G232" s="47">
        <v>40</v>
      </c>
      <c r="H232" s="5">
        <f>G232*E232</f>
        <v>1.6</v>
      </c>
      <c r="I232" s="7">
        <f>J232*G232</f>
        <v>0</v>
      </c>
      <c r="J232" s="8">
        <f t="shared" si="55"/>
        <v>0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112"/>
      <c r="G233" s="112"/>
      <c r="H233" s="2">
        <f>SUM(H211:H232)</f>
        <v>61</v>
      </c>
      <c r="I233" s="2">
        <f>SUM(I211:I232)</f>
        <v>0</v>
      </c>
      <c r="J233" s="45">
        <f>SUM(J211:J232)</f>
        <v>0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0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0</v>
      </c>
      <c r="J234" s="8">
        <f>F234*E234</f>
        <v>0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0</v>
      </c>
      <c r="G235" s="47">
        <v>140</v>
      </c>
      <c r="H235" s="5">
        <f t="shared" si="61"/>
        <v>1.4000000000000001</v>
      </c>
      <c r="I235" s="7">
        <f t="shared" si="62"/>
        <v>0</v>
      </c>
      <c r="J235" s="8">
        <f t="shared" ref="J235:J258" si="63">F235*E235</f>
        <v>0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0</v>
      </c>
      <c r="G236" s="48">
        <v>350</v>
      </c>
      <c r="H236" s="5">
        <f t="shared" si="61"/>
        <v>3.5</v>
      </c>
      <c r="I236" s="7">
        <f t="shared" si="62"/>
        <v>0</v>
      </c>
      <c r="J236" s="8">
        <f t="shared" si="63"/>
        <v>0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0</v>
      </c>
      <c r="G237" s="49">
        <v>115</v>
      </c>
      <c r="H237" s="5">
        <f t="shared" si="61"/>
        <v>0.46</v>
      </c>
      <c r="I237" s="7">
        <f t="shared" si="62"/>
        <v>0</v>
      </c>
      <c r="J237" s="8">
        <f t="shared" si="63"/>
        <v>0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0</v>
      </c>
      <c r="G238" s="47">
        <v>30</v>
      </c>
      <c r="H238" s="5">
        <f t="shared" si="61"/>
        <v>0.75</v>
      </c>
      <c r="I238" s="7">
        <f t="shared" si="62"/>
        <v>0</v>
      </c>
      <c r="J238" s="8">
        <f t="shared" si="63"/>
        <v>0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0</v>
      </c>
      <c r="G239" s="48">
        <v>38</v>
      </c>
      <c r="H239" s="5">
        <f t="shared" si="61"/>
        <v>1.9000000000000001</v>
      </c>
      <c r="I239" s="7">
        <f t="shared" si="62"/>
        <v>0</v>
      </c>
      <c r="J239" s="8">
        <f t="shared" si="63"/>
        <v>0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0</v>
      </c>
      <c r="G240" s="49">
        <v>50</v>
      </c>
      <c r="H240" s="5">
        <f t="shared" si="61"/>
        <v>1.35</v>
      </c>
      <c r="I240" s="7">
        <f t="shared" si="62"/>
        <v>0</v>
      </c>
      <c r="J240" s="8">
        <f t="shared" si="63"/>
        <v>0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0</v>
      </c>
      <c r="G241" s="50">
        <v>40</v>
      </c>
      <c r="H241" s="5">
        <f t="shared" si="61"/>
        <v>0.52</v>
      </c>
      <c r="I241" s="7">
        <f t="shared" si="62"/>
        <v>0</v>
      </c>
      <c r="J241" s="8">
        <f t="shared" si="63"/>
        <v>0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0</v>
      </c>
      <c r="G242" s="47">
        <v>27</v>
      </c>
      <c r="H242" s="5">
        <f t="shared" si="61"/>
        <v>0.32400000000000001</v>
      </c>
      <c r="I242" s="7">
        <f t="shared" si="62"/>
        <v>0</v>
      </c>
      <c r="J242" s="8">
        <f t="shared" si="63"/>
        <v>0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0</v>
      </c>
      <c r="G243" s="47">
        <v>165</v>
      </c>
      <c r="H243" s="5">
        <f t="shared" si="61"/>
        <v>1.2375</v>
      </c>
      <c r="I243" s="7">
        <f t="shared" si="62"/>
        <v>0</v>
      </c>
      <c r="J243" s="8">
        <f t="shared" si="63"/>
        <v>0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0</v>
      </c>
      <c r="G244" s="47">
        <v>665</v>
      </c>
      <c r="H244" s="5">
        <f t="shared" si="61"/>
        <v>3.3250000000000002</v>
      </c>
      <c r="I244" s="7">
        <f t="shared" si="62"/>
        <v>0</v>
      </c>
      <c r="J244" s="8">
        <f t="shared" si="63"/>
        <v>0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0</v>
      </c>
      <c r="G245" s="47">
        <v>50</v>
      </c>
      <c r="H245" s="5">
        <f t="shared" si="61"/>
        <v>0.125</v>
      </c>
      <c r="I245" s="7">
        <f t="shared" si="62"/>
        <v>0</v>
      </c>
      <c r="J245" s="8">
        <f t="shared" si="63"/>
        <v>0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0</v>
      </c>
      <c r="G246" s="47">
        <v>297</v>
      </c>
      <c r="H246" s="5">
        <f t="shared" si="61"/>
        <v>0.1188</v>
      </c>
      <c r="I246" s="7">
        <f t="shared" si="62"/>
        <v>0</v>
      </c>
      <c r="J246" s="8">
        <f t="shared" si="63"/>
        <v>0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0</v>
      </c>
      <c r="G247" s="47"/>
      <c r="H247" s="5"/>
      <c r="I247" s="7"/>
      <c r="J247" s="8">
        <f>F247*E247</f>
        <v>0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2.5291750000000009E-2</v>
      </c>
      <c r="F248" s="58">
        <f t="shared" si="65"/>
        <v>0</v>
      </c>
      <c r="G248" s="48">
        <v>400</v>
      </c>
      <c r="H248" s="5">
        <f>61-H234-H235-H236-H237-H238-H239-H240-H241-H242-H243-H244-H245-H246-H247-H249-H250-H251-H252-H253-H254-H255-H256-H257-H258</f>
        <v>10.116700000000003</v>
      </c>
      <c r="I248" s="7">
        <f t="shared" ref="I248:I258" si="66">J248*G248</f>
        <v>0</v>
      </c>
      <c r="J248" s="6">
        <f t="shared" si="63"/>
        <v>0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0</v>
      </c>
      <c r="G249" s="48">
        <v>40</v>
      </c>
      <c r="H249" s="5">
        <f t="shared" ref="H249:H258" si="67">G249*E249</f>
        <v>0.36000000000000004</v>
      </c>
      <c r="I249" s="7">
        <f t="shared" si="66"/>
        <v>0</v>
      </c>
      <c r="J249" s="6">
        <f t="shared" si="63"/>
        <v>0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0</v>
      </c>
      <c r="G250" s="48">
        <v>75</v>
      </c>
      <c r="H250" s="5">
        <f t="shared" si="67"/>
        <v>0.9</v>
      </c>
      <c r="I250" s="7">
        <f t="shared" si="66"/>
        <v>0</v>
      </c>
      <c r="J250" s="6">
        <f t="shared" si="63"/>
        <v>0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0</v>
      </c>
      <c r="G251" s="48">
        <v>175</v>
      </c>
      <c r="H251" s="5">
        <f t="shared" si="67"/>
        <v>0.875</v>
      </c>
      <c r="I251" s="7">
        <f t="shared" si="66"/>
        <v>0</v>
      </c>
      <c r="J251" s="6">
        <f t="shared" si="63"/>
        <v>0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0</v>
      </c>
      <c r="G252" s="48">
        <v>115</v>
      </c>
      <c r="H252" s="5">
        <f t="shared" si="67"/>
        <v>0.34500000000000003</v>
      </c>
      <c r="I252" s="7">
        <f t="shared" si="66"/>
        <v>0</v>
      </c>
      <c r="J252" s="6">
        <f t="shared" si="63"/>
        <v>0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0</v>
      </c>
      <c r="G253" s="47">
        <v>50</v>
      </c>
      <c r="H253" s="5">
        <f t="shared" si="67"/>
        <v>8.5500000000000007</v>
      </c>
      <c r="I253" s="7">
        <f t="shared" si="66"/>
        <v>0</v>
      </c>
      <c r="J253" s="8">
        <f t="shared" si="63"/>
        <v>0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0</v>
      </c>
      <c r="G254" s="47">
        <v>665</v>
      </c>
      <c r="H254" s="5">
        <f t="shared" si="67"/>
        <v>3.3250000000000002</v>
      </c>
      <c r="I254" s="7">
        <f t="shared" si="66"/>
        <v>0</v>
      </c>
      <c r="J254" s="8">
        <f t="shared" si="63"/>
        <v>0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0</v>
      </c>
      <c r="G255" s="47">
        <v>75</v>
      </c>
      <c r="H255" s="5">
        <f t="shared" si="67"/>
        <v>1.8</v>
      </c>
      <c r="I255" s="7">
        <f t="shared" si="66"/>
        <v>0</v>
      </c>
      <c r="J255" s="8">
        <f t="shared" si="63"/>
        <v>0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114" t="s">
        <v>65</v>
      </c>
      <c r="D256" s="38" t="s">
        <v>65</v>
      </c>
      <c r="E256" s="44">
        <v>0.2</v>
      </c>
      <c r="F256" s="58">
        <f t="shared" si="65"/>
        <v>0</v>
      </c>
      <c r="G256" s="47">
        <v>60</v>
      </c>
      <c r="H256" s="111">
        <f t="shared" si="67"/>
        <v>12</v>
      </c>
      <c r="I256" s="7">
        <f t="shared" si="66"/>
        <v>0</v>
      </c>
      <c r="J256" s="8">
        <f t="shared" si="63"/>
        <v>0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0</v>
      </c>
      <c r="G257" s="47">
        <v>40</v>
      </c>
      <c r="H257" s="5">
        <f t="shared" si="67"/>
        <v>1.6</v>
      </c>
      <c r="I257" s="7">
        <f t="shared" si="66"/>
        <v>0</v>
      </c>
      <c r="J257" s="8">
        <f t="shared" si="63"/>
        <v>0</v>
      </c>
    </row>
    <row r="258" spans="1:51" ht="15.75" customHeight="1" x14ac:dyDescent="0.25">
      <c r="A258" s="191"/>
      <c r="B258" s="60">
        <f t="shared" si="64"/>
        <v>2</v>
      </c>
      <c r="C258" s="113" t="s">
        <v>22</v>
      </c>
      <c r="D258" s="39" t="s">
        <v>22</v>
      </c>
      <c r="E258" s="6">
        <v>0.05</v>
      </c>
      <c r="F258" s="58">
        <f t="shared" si="65"/>
        <v>0</v>
      </c>
      <c r="G258" s="48">
        <v>95</v>
      </c>
      <c r="H258" s="5">
        <f t="shared" si="67"/>
        <v>4.75</v>
      </c>
      <c r="I258" s="7">
        <f t="shared" si="66"/>
        <v>0</v>
      </c>
      <c r="J258" s="8">
        <f t="shared" si="63"/>
        <v>0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112"/>
      <c r="G259" s="112"/>
      <c r="H259" s="2">
        <f>SUM(H234:H258)</f>
        <v>61.000000000000007</v>
      </c>
      <c r="I259" s="2">
        <f>SUM(I234:I258)</f>
        <v>0</v>
      </c>
      <c r="J259" s="45">
        <f>SUM(J234:J258)</f>
        <v>0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0</v>
      </c>
      <c r="G263" s="47">
        <v>38</v>
      </c>
      <c r="H263" s="111">
        <f t="shared" ref="H263:H268" si="68">G263*E263</f>
        <v>0.98799999999999999</v>
      </c>
      <c r="I263" s="7">
        <f t="shared" ref="I263:I272" si="69">J263*G263</f>
        <v>0</v>
      </c>
      <c r="J263" s="8">
        <f t="shared" ref="J263:J280" si="70">F263*E263</f>
        <v>0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0</v>
      </c>
      <c r="G264" s="47">
        <v>115</v>
      </c>
      <c r="H264" s="111">
        <f t="shared" si="68"/>
        <v>0.69000000000000006</v>
      </c>
      <c r="I264" s="7">
        <f t="shared" si="69"/>
        <v>0</v>
      </c>
      <c r="J264" s="8">
        <f t="shared" si="70"/>
        <v>0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0</v>
      </c>
      <c r="G265" s="47">
        <v>50</v>
      </c>
      <c r="H265" s="111">
        <f t="shared" si="68"/>
        <v>1.7500000000000002</v>
      </c>
      <c r="I265" s="7">
        <f t="shared" si="69"/>
        <v>0</v>
      </c>
      <c r="J265" s="8">
        <f t="shared" si="70"/>
        <v>0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0</v>
      </c>
      <c r="G266" s="47">
        <v>50</v>
      </c>
      <c r="H266" s="111">
        <f t="shared" si="68"/>
        <v>1.25</v>
      </c>
      <c r="I266" s="7">
        <f t="shared" si="69"/>
        <v>0</v>
      </c>
      <c r="J266" s="8">
        <f t="shared" si="70"/>
        <v>0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0</v>
      </c>
      <c r="G267" s="47">
        <v>40</v>
      </c>
      <c r="H267" s="111">
        <f t="shared" si="68"/>
        <v>0.76</v>
      </c>
      <c r="I267" s="7">
        <f t="shared" si="69"/>
        <v>0</v>
      </c>
      <c r="J267" s="8">
        <f t="shared" si="70"/>
        <v>0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0</v>
      </c>
      <c r="G268" s="47">
        <v>27</v>
      </c>
      <c r="H268" s="111">
        <f t="shared" si="68"/>
        <v>0.48599999999999999</v>
      </c>
      <c r="I268" s="7">
        <f t="shared" si="69"/>
        <v>0</v>
      </c>
      <c r="J268" s="8">
        <f t="shared" si="70"/>
        <v>0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7.2829000000000019E-2</v>
      </c>
      <c r="F269" s="58">
        <f t="shared" si="72"/>
        <v>0</v>
      </c>
      <c r="G269" s="49">
        <v>400</v>
      </c>
      <c r="H269" s="5">
        <f>61-H263-H264-H265-H266-H267-H268-H270-H271-H272-H273-H274-H275-H276-H277-H278-H279-H280</f>
        <v>29.131600000000009</v>
      </c>
      <c r="I269" s="7">
        <f t="shared" si="69"/>
        <v>0</v>
      </c>
      <c r="J269" s="8">
        <f t="shared" si="70"/>
        <v>0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0</v>
      </c>
      <c r="G270" s="49">
        <v>130</v>
      </c>
      <c r="H270" s="5">
        <f>G270*E270</f>
        <v>3.9</v>
      </c>
      <c r="I270" s="7">
        <f t="shared" si="69"/>
        <v>0</v>
      </c>
      <c r="J270" s="8">
        <f t="shared" si="70"/>
        <v>0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0</v>
      </c>
      <c r="G271" s="49">
        <v>165</v>
      </c>
      <c r="H271" s="5">
        <f>G271*E271</f>
        <v>1.98</v>
      </c>
      <c r="I271" s="7">
        <f t="shared" si="69"/>
        <v>0</v>
      </c>
      <c r="J271" s="8">
        <f t="shared" si="70"/>
        <v>0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0</v>
      </c>
      <c r="G272" s="47">
        <v>215</v>
      </c>
      <c r="H272" s="5">
        <f>G272*E272</f>
        <v>0.43</v>
      </c>
      <c r="I272" s="7">
        <f t="shared" si="69"/>
        <v>0</v>
      </c>
      <c r="J272" s="8">
        <f t="shared" si="70"/>
        <v>0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0</v>
      </c>
      <c r="G273" s="47"/>
      <c r="H273" s="5"/>
      <c r="I273" s="7"/>
      <c r="J273" s="8">
        <f t="shared" si="70"/>
        <v>0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0</v>
      </c>
      <c r="G274" s="47">
        <v>50</v>
      </c>
      <c r="H274" s="5">
        <f>G274*E274</f>
        <v>10</v>
      </c>
      <c r="I274" s="7">
        <f>J274*G274</f>
        <v>0</v>
      </c>
      <c r="J274" s="8">
        <f t="shared" si="70"/>
        <v>0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0</v>
      </c>
      <c r="G275" s="47">
        <v>665</v>
      </c>
      <c r="H275" s="5">
        <f>G275*E275</f>
        <v>3.3250000000000002</v>
      </c>
      <c r="I275" s="7">
        <f>J275*G275</f>
        <v>0</v>
      </c>
      <c r="J275" s="8">
        <f t="shared" si="70"/>
        <v>0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0</v>
      </c>
      <c r="G276" s="49">
        <v>75</v>
      </c>
      <c r="H276" s="5">
        <f>G276*E276</f>
        <v>3.4499999999999997</v>
      </c>
      <c r="I276" s="7">
        <f>J276*G276</f>
        <v>0</v>
      </c>
      <c r="J276" s="8">
        <f t="shared" si="70"/>
        <v>0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0</v>
      </c>
      <c r="G277" s="47">
        <v>50</v>
      </c>
      <c r="H277" s="5">
        <f>G277*E277</f>
        <v>1.2</v>
      </c>
      <c r="I277" s="7">
        <f>J277*G277</f>
        <v>0</v>
      </c>
      <c r="J277" s="8">
        <f t="shared" si="70"/>
        <v>0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0</v>
      </c>
      <c r="G278" s="47">
        <v>297</v>
      </c>
      <c r="H278" s="5">
        <f>G278*E278</f>
        <v>5.9400000000000001E-2</v>
      </c>
      <c r="I278" s="7">
        <f>J278*G278</f>
        <v>0</v>
      </c>
      <c r="J278" s="8">
        <f t="shared" si="70"/>
        <v>0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0</v>
      </c>
      <c r="G279" s="47"/>
      <c r="H279" s="5"/>
      <c r="I279" s="7"/>
      <c r="J279" s="8">
        <f t="shared" si="70"/>
        <v>0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0</v>
      </c>
      <c r="G280" s="47">
        <v>40</v>
      </c>
      <c r="H280" s="5">
        <f>G280*E280</f>
        <v>1.6</v>
      </c>
      <c r="I280" s="7">
        <f>J280*G280</f>
        <v>0</v>
      </c>
      <c r="J280" s="8">
        <f t="shared" si="70"/>
        <v>0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112"/>
      <c r="G281" s="112"/>
      <c r="H281" s="2">
        <f>SUM(H263:H280)</f>
        <v>61.000000000000014</v>
      </c>
      <c r="I281" s="2">
        <f>SUM(I263:I280)</f>
        <v>0</v>
      </c>
      <c r="J281" s="45">
        <f>SUM(J263:J280)</f>
        <v>0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0</v>
      </c>
      <c r="G282" s="49">
        <v>30</v>
      </c>
      <c r="H282" s="5">
        <f t="shared" ref="H282:H291" si="73">G282*E282</f>
        <v>1.7999999999999998</v>
      </c>
      <c r="I282" s="7">
        <f t="shared" ref="I282:I291" si="74">J282*G282</f>
        <v>0</v>
      </c>
      <c r="J282" s="8">
        <f>F282*E282</f>
        <v>0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0</v>
      </c>
      <c r="G283" s="49">
        <v>40</v>
      </c>
      <c r="H283" s="5">
        <f t="shared" si="73"/>
        <v>0.32</v>
      </c>
      <c r="I283" s="7">
        <f t="shared" si="74"/>
        <v>0</v>
      </c>
      <c r="J283" s="8">
        <f t="shared" ref="J283:J304" si="75">F283*E283</f>
        <v>0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0</v>
      </c>
      <c r="G284" s="49">
        <v>297</v>
      </c>
      <c r="H284" s="5">
        <f t="shared" si="73"/>
        <v>5.9400000000000001E-2</v>
      </c>
      <c r="I284" s="7">
        <f t="shared" si="74"/>
        <v>0</v>
      </c>
      <c r="J284" s="8">
        <f t="shared" si="75"/>
        <v>0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0</v>
      </c>
      <c r="G285" s="49">
        <v>50</v>
      </c>
      <c r="H285" s="5">
        <f t="shared" si="73"/>
        <v>0.15</v>
      </c>
      <c r="I285" s="7">
        <f t="shared" si="74"/>
        <v>0</v>
      </c>
      <c r="J285" s="8">
        <f t="shared" si="75"/>
        <v>0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0</v>
      </c>
      <c r="G286" s="47">
        <v>115</v>
      </c>
      <c r="H286" s="5">
        <f t="shared" si="73"/>
        <v>0.34500000000000003</v>
      </c>
      <c r="I286" s="7">
        <f t="shared" si="74"/>
        <v>0</v>
      </c>
      <c r="J286" s="8">
        <f t="shared" si="75"/>
        <v>0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0</v>
      </c>
      <c r="G287" s="47">
        <v>50</v>
      </c>
      <c r="H287" s="5">
        <f t="shared" si="73"/>
        <v>5</v>
      </c>
      <c r="I287" s="7">
        <f t="shared" si="74"/>
        <v>0</v>
      </c>
      <c r="J287" s="8">
        <f t="shared" si="75"/>
        <v>0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0</v>
      </c>
      <c r="G288" s="47">
        <v>48</v>
      </c>
      <c r="H288" s="5">
        <f t="shared" si="73"/>
        <v>0.96</v>
      </c>
      <c r="I288" s="7">
        <f t="shared" si="74"/>
        <v>0</v>
      </c>
      <c r="J288" s="8">
        <f t="shared" si="75"/>
        <v>0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0</v>
      </c>
      <c r="G289" s="47">
        <v>40</v>
      </c>
      <c r="H289" s="5">
        <f t="shared" si="73"/>
        <v>0.52</v>
      </c>
      <c r="I289" s="7">
        <f t="shared" si="74"/>
        <v>0</v>
      </c>
      <c r="J289" s="8">
        <f t="shared" si="75"/>
        <v>0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0</v>
      </c>
      <c r="G290" s="47">
        <v>27</v>
      </c>
      <c r="H290" s="5">
        <f t="shared" si="73"/>
        <v>0.32400000000000001</v>
      </c>
      <c r="I290" s="7">
        <f t="shared" si="74"/>
        <v>0</v>
      </c>
      <c r="J290" s="8">
        <f t="shared" si="75"/>
        <v>0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0</v>
      </c>
      <c r="G291" s="47">
        <v>115</v>
      </c>
      <c r="H291" s="5">
        <f t="shared" si="73"/>
        <v>0.57500000000000007</v>
      </c>
      <c r="I291" s="7">
        <f t="shared" si="74"/>
        <v>0</v>
      </c>
      <c r="J291" s="8">
        <f t="shared" si="75"/>
        <v>0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0</v>
      </c>
      <c r="G292" s="48"/>
      <c r="H292" s="111"/>
      <c r="I292" s="7"/>
      <c r="J292" s="6">
        <f t="shared" si="75"/>
        <v>0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9.4677948717948768E-2</v>
      </c>
      <c r="F293" s="58">
        <f t="shared" si="77"/>
        <v>0</v>
      </c>
      <c r="G293" s="47">
        <v>195</v>
      </c>
      <c r="H293" s="5">
        <f>61-H282-H283-H284-H285-H286-H287-H288-H289-H290-H291-H294-H295-H296-H297-H298-H299-H300-H302-H303-H304</f>
        <v>18.46220000000001</v>
      </c>
      <c r="I293" s="7">
        <f t="shared" ref="I293:I300" si="78">J293*G293</f>
        <v>0</v>
      </c>
      <c r="J293" s="8">
        <f t="shared" si="75"/>
        <v>0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0</v>
      </c>
      <c r="G294" s="49">
        <v>40</v>
      </c>
      <c r="H294" s="5">
        <f t="shared" ref="H294:H300" si="79">G294*E294</f>
        <v>0.8</v>
      </c>
      <c r="I294" s="7">
        <f t="shared" si="78"/>
        <v>0</v>
      </c>
      <c r="J294" s="8">
        <f t="shared" si="75"/>
        <v>0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0</v>
      </c>
      <c r="G295" s="47">
        <v>27</v>
      </c>
      <c r="H295" s="5">
        <f t="shared" si="79"/>
        <v>0.35099999999999998</v>
      </c>
      <c r="I295" s="7">
        <f t="shared" si="78"/>
        <v>0</v>
      </c>
      <c r="J295" s="8">
        <f t="shared" si="75"/>
        <v>0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0</v>
      </c>
      <c r="G296" s="47">
        <v>665</v>
      </c>
      <c r="H296" s="5">
        <f t="shared" si="79"/>
        <v>6.65</v>
      </c>
      <c r="I296" s="7">
        <f t="shared" si="78"/>
        <v>0</v>
      </c>
      <c r="J296" s="8">
        <f t="shared" si="75"/>
        <v>0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0</v>
      </c>
      <c r="G297" s="47">
        <v>58</v>
      </c>
      <c r="H297" s="5">
        <f t="shared" si="79"/>
        <v>3.3640000000000003</v>
      </c>
      <c r="I297" s="7">
        <f t="shared" si="78"/>
        <v>0</v>
      </c>
      <c r="J297" s="8">
        <f>F297*E297</f>
        <v>0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0</v>
      </c>
      <c r="G298" s="53">
        <v>135</v>
      </c>
      <c r="H298" s="43">
        <f t="shared" si="79"/>
        <v>6.21</v>
      </c>
      <c r="I298" s="43">
        <f t="shared" si="78"/>
        <v>0</v>
      </c>
      <c r="J298" s="6">
        <f>F298*E298</f>
        <v>0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0</v>
      </c>
      <c r="G299" s="47">
        <v>50</v>
      </c>
      <c r="H299" s="5">
        <f t="shared" si="79"/>
        <v>1.2</v>
      </c>
      <c r="I299" s="7">
        <f t="shared" si="78"/>
        <v>0</v>
      </c>
      <c r="J299" s="8">
        <f t="shared" si="75"/>
        <v>0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0</v>
      </c>
      <c r="G300" s="47">
        <v>297</v>
      </c>
      <c r="H300" s="5">
        <f t="shared" si="79"/>
        <v>5.9400000000000001E-2</v>
      </c>
      <c r="I300" s="7">
        <f t="shared" si="78"/>
        <v>0</v>
      </c>
      <c r="J300" s="8">
        <f t="shared" si="75"/>
        <v>0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0</v>
      </c>
      <c r="G301" s="47"/>
      <c r="H301" s="5"/>
      <c r="I301" s="7"/>
      <c r="J301" s="8">
        <f t="shared" si="75"/>
        <v>0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0</v>
      </c>
      <c r="G302" s="47">
        <v>40</v>
      </c>
      <c r="H302" s="5">
        <f>G302*E302</f>
        <v>1.6</v>
      </c>
      <c r="I302" s="7">
        <f>J302*G302</f>
        <v>0</v>
      </c>
      <c r="J302" s="8">
        <f t="shared" si="75"/>
        <v>0</v>
      </c>
    </row>
    <row r="303" spans="1:51" ht="15.75" customHeight="1" x14ac:dyDescent="0.25">
      <c r="A303" s="181"/>
      <c r="B303" s="60">
        <f t="shared" si="76"/>
        <v>2</v>
      </c>
      <c r="C303" s="113" t="s">
        <v>22</v>
      </c>
      <c r="D303" s="39" t="s">
        <v>22</v>
      </c>
      <c r="E303" s="6">
        <v>0.05</v>
      </c>
      <c r="F303" s="58">
        <f t="shared" si="77"/>
        <v>0</v>
      </c>
      <c r="G303" s="48">
        <v>95</v>
      </c>
      <c r="H303" s="5">
        <f>G303*E303</f>
        <v>4.75</v>
      </c>
      <c r="I303" s="7">
        <f>J303*G303</f>
        <v>0</v>
      </c>
      <c r="J303" s="8">
        <f t="shared" si="75"/>
        <v>0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115" t="s">
        <v>14</v>
      </c>
      <c r="D304" s="36" t="s">
        <v>14</v>
      </c>
      <c r="E304" s="8">
        <v>0.1</v>
      </c>
      <c r="F304" s="58">
        <f t="shared" si="77"/>
        <v>0</v>
      </c>
      <c r="G304" s="48">
        <v>75</v>
      </c>
      <c r="H304" s="5">
        <f>G304*E304</f>
        <v>7.5</v>
      </c>
      <c r="I304" s="7">
        <f>J304*G304</f>
        <v>0</v>
      </c>
      <c r="J304" s="8">
        <f t="shared" si="75"/>
        <v>0</v>
      </c>
    </row>
    <row r="305" spans="1:14" ht="15.75" customHeight="1" x14ac:dyDescent="0.25">
      <c r="A305" s="174" t="s">
        <v>41</v>
      </c>
      <c r="B305" s="174"/>
      <c r="C305" s="174"/>
      <c r="D305" s="174"/>
      <c r="E305" s="112"/>
      <c r="F305" s="112"/>
      <c r="G305" s="112"/>
      <c r="H305" s="2">
        <f>SUM(H282:H304)</f>
        <v>61.000000000000007</v>
      </c>
      <c r="I305" s="2">
        <f>SUM(I282:I304)</f>
        <v>0</v>
      </c>
      <c r="J305" s="45">
        <f>SUM(J282:J304)</f>
        <v>0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0</v>
      </c>
      <c r="J306" s="54">
        <f>J28+J50+J73+J91+J128+J152+J178+J202+J233+J259+J281+J305</f>
        <v>0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89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N43:P43"/>
    <mergeCell ref="C44:C47"/>
    <mergeCell ref="A50:D50"/>
    <mergeCell ref="A54:B54"/>
    <mergeCell ref="A55:A72"/>
    <mergeCell ref="C55:C60"/>
    <mergeCell ref="C61:C65"/>
    <mergeCell ref="C66:C67"/>
    <mergeCell ref="C68:C71"/>
    <mergeCell ref="A29:A49"/>
    <mergeCell ref="C29:C30"/>
    <mergeCell ref="C31:C36"/>
    <mergeCell ref="C37:C41"/>
    <mergeCell ref="C42:C43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2"/>
  <sheetViews>
    <sheetView view="pageBreakPreview" zoomScaleSheetLayoutView="100" workbookViewId="0">
      <selection activeCell="O14" sqref="O14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3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9" style="22" customWidth="1"/>
    <col min="18" max="18" width="14.28515625" style="13" customWidth="1"/>
    <col min="19" max="19" width="10.28515625" style="13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135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136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140</v>
      </c>
      <c r="N5" s="231" t="s">
        <v>141</v>
      </c>
      <c r="O5" s="233"/>
      <c r="P5" s="231" t="s">
        <v>117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2</v>
      </c>
      <c r="C7" s="111" t="s">
        <v>59</v>
      </c>
      <c r="D7" s="36" t="s">
        <v>3</v>
      </c>
      <c r="E7" s="44">
        <v>0.06</v>
      </c>
      <c r="F7" s="47">
        <f>B7*43</f>
        <v>86</v>
      </c>
      <c r="G7" s="47">
        <f t="shared" ref="G7:G16" si="0">Q7</f>
        <v>170</v>
      </c>
      <c r="H7" s="5">
        <f t="shared" ref="H7:H16" si="1">G7*E7</f>
        <v>10.199999999999999</v>
      </c>
      <c r="I7" s="7">
        <f t="shared" ref="I7:I16" si="2">J7*G7</f>
        <v>877.2</v>
      </c>
      <c r="J7" s="8">
        <f>F7*E7</f>
        <v>5.16</v>
      </c>
      <c r="L7" s="36" t="s">
        <v>3</v>
      </c>
      <c r="M7" s="8">
        <f>J7+J107</f>
        <v>8.8150000000000013</v>
      </c>
      <c r="N7" s="67">
        <v>0</v>
      </c>
      <c r="O7" s="49">
        <v>170</v>
      </c>
      <c r="P7" s="8">
        <f>M7-N7++((Q7-O7)*N7)/Q7</f>
        <v>8.8150000000000013</v>
      </c>
      <c r="Q7" s="49">
        <v>170</v>
      </c>
      <c r="R7" s="4">
        <f>P7*Q7</f>
        <v>1498.5500000000002</v>
      </c>
    </row>
    <row r="8" spans="1:18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86</v>
      </c>
      <c r="G8" s="47">
        <f t="shared" si="0"/>
        <v>40</v>
      </c>
      <c r="H8" s="5">
        <f t="shared" si="1"/>
        <v>1</v>
      </c>
      <c r="I8" s="7">
        <f t="shared" si="2"/>
        <v>86</v>
      </c>
      <c r="J8" s="8">
        <f t="shared" ref="J8:J28" si="3">F8*E8</f>
        <v>2.15</v>
      </c>
      <c r="L8" s="36" t="s">
        <v>4</v>
      </c>
      <c r="M8" s="8">
        <f>J8+J179+J238+J282</f>
        <v>13.3</v>
      </c>
      <c r="N8" s="67">
        <v>0</v>
      </c>
      <c r="O8" s="49">
        <v>40</v>
      </c>
      <c r="P8" s="8">
        <f t="shared" ref="P8:P40" si="4">M8-N8++((Q8-O8)*N8)/Q8</f>
        <v>13.3</v>
      </c>
      <c r="Q8" s="49">
        <v>40</v>
      </c>
      <c r="R8" s="4">
        <f t="shared" ref="R8:R40" si="5">P8*Q8</f>
        <v>532</v>
      </c>
    </row>
    <row r="9" spans="1:18" x14ac:dyDescent="0.25">
      <c r="A9" s="203"/>
      <c r="B9" s="57">
        <f t="shared" ref="B9:B28" si="6">B8</f>
        <v>2</v>
      </c>
      <c r="C9" s="197"/>
      <c r="D9" s="36" t="s">
        <v>6</v>
      </c>
      <c r="E9" s="44">
        <v>0.05</v>
      </c>
      <c r="F9" s="58">
        <f t="shared" ref="F9:F28" si="7">F8</f>
        <v>86</v>
      </c>
      <c r="G9" s="48">
        <f t="shared" si="0"/>
        <v>38</v>
      </c>
      <c r="H9" s="5">
        <f t="shared" si="1"/>
        <v>1.9000000000000001</v>
      </c>
      <c r="I9" s="7">
        <f t="shared" si="2"/>
        <v>163.4</v>
      </c>
      <c r="J9" s="8">
        <f t="shared" si="3"/>
        <v>4.3</v>
      </c>
      <c r="L9" s="36" t="s">
        <v>6</v>
      </c>
      <c r="M9" s="8">
        <f>J9+J30+J55+J129+J159+J211+J234+J239+J263</f>
        <v>25.767000000000003</v>
      </c>
      <c r="N9" s="67">
        <v>0</v>
      </c>
      <c r="O9" s="49">
        <v>38</v>
      </c>
      <c r="P9" s="8">
        <f t="shared" si="4"/>
        <v>25.767000000000003</v>
      </c>
      <c r="Q9" s="49">
        <v>38</v>
      </c>
      <c r="R9" s="4">
        <f t="shared" si="5"/>
        <v>979.14600000000007</v>
      </c>
    </row>
    <row r="10" spans="1:18" x14ac:dyDescent="0.25">
      <c r="A10" s="203"/>
      <c r="B10" s="57">
        <f t="shared" si="6"/>
        <v>2</v>
      </c>
      <c r="C10" s="197"/>
      <c r="D10" s="36" t="s">
        <v>8</v>
      </c>
      <c r="E10" s="44">
        <v>2.7E-2</v>
      </c>
      <c r="F10" s="58">
        <f t="shared" si="7"/>
        <v>86</v>
      </c>
      <c r="G10" s="49">
        <f t="shared" si="0"/>
        <v>50</v>
      </c>
      <c r="H10" s="5">
        <f t="shared" si="1"/>
        <v>1.35</v>
      </c>
      <c r="I10" s="7">
        <f t="shared" si="2"/>
        <v>116.10000000000001</v>
      </c>
      <c r="J10" s="8">
        <f t="shared" si="3"/>
        <v>2.3220000000000001</v>
      </c>
      <c r="L10" s="36" t="s">
        <v>8</v>
      </c>
      <c r="M10" s="8">
        <f>J10+J32+J57+J66+J78+J111+J133+J144+J161+J165+J184+J216+J240+J253+J265+J274+J287</f>
        <v>107.48800000000001</v>
      </c>
      <c r="N10" s="67">
        <v>0</v>
      </c>
      <c r="O10" s="49">
        <v>50</v>
      </c>
      <c r="P10" s="8">
        <f t="shared" si="4"/>
        <v>107.48800000000001</v>
      </c>
      <c r="Q10" s="49">
        <v>50</v>
      </c>
      <c r="R10" s="4">
        <f t="shared" si="5"/>
        <v>5374.4000000000005</v>
      </c>
    </row>
    <row r="11" spans="1:18" x14ac:dyDescent="0.25">
      <c r="A11" s="203"/>
      <c r="B11" s="57">
        <f t="shared" si="6"/>
        <v>2</v>
      </c>
      <c r="C11" s="197"/>
      <c r="D11" s="36" t="s">
        <v>9</v>
      </c>
      <c r="E11" s="44">
        <v>1.2999999999999999E-2</v>
      </c>
      <c r="F11" s="58">
        <f t="shared" si="7"/>
        <v>86</v>
      </c>
      <c r="G11" s="50">
        <f t="shared" si="0"/>
        <v>40</v>
      </c>
      <c r="H11" s="5">
        <f t="shared" si="1"/>
        <v>0.52</v>
      </c>
      <c r="I11" s="7">
        <f t="shared" si="2"/>
        <v>44.72</v>
      </c>
      <c r="J11" s="8">
        <f t="shared" si="3"/>
        <v>1.1179999999999999</v>
      </c>
      <c r="L11" s="36" t="s">
        <v>9</v>
      </c>
      <c r="M11" s="8">
        <f>J11+J20+J34+J59+J74+J80+J113+J119+J132+J135+J163+J167+J180+J186+J191+J214+J218+J224+J241+J267+J283+J289+J294</f>
        <v>24.052999999999997</v>
      </c>
      <c r="N11" s="67">
        <v>0</v>
      </c>
      <c r="O11" s="49">
        <v>40</v>
      </c>
      <c r="P11" s="8">
        <f t="shared" si="4"/>
        <v>24.052999999999997</v>
      </c>
      <c r="Q11" s="49">
        <v>40</v>
      </c>
      <c r="R11" s="4">
        <f t="shared" si="5"/>
        <v>962.11999999999989</v>
      </c>
    </row>
    <row r="12" spans="1:18" x14ac:dyDescent="0.25">
      <c r="A12" s="203"/>
      <c r="B12" s="57">
        <f t="shared" si="6"/>
        <v>2</v>
      </c>
      <c r="C12" s="197"/>
      <c r="D12" s="36" t="s">
        <v>11</v>
      </c>
      <c r="E12" s="44">
        <v>1.2E-2</v>
      </c>
      <c r="F12" s="58">
        <f t="shared" si="7"/>
        <v>86</v>
      </c>
      <c r="G12" s="47">
        <f t="shared" si="0"/>
        <v>27</v>
      </c>
      <c r="H12" s="5">
        <f t="shared" si="1"/>
        <v>0.32400000000000001</v>
      </c>
      <c r="I12" s="7">
        <f t="shared" si="2"/>
        <v>27.864000000000001</v>
      </c>
      <c r="J12" s="8">
        <f t="shared" si="3"/>
        <v>1.032</v>
      </c>
      <c r="L12" s="36" t="s">
        <v>11</v>
      </c>
      <c r="M12" s="8">
        <f>J12+J21+J35+J60+J81+J85+J108+J114+J120+J136+J142+J164+J168++J187+J192+J219+J225+J242+J268+J290+J295</f>
        <v>17.718999999999998</v>
      </c>
      <c r="N12" s="67">
        <v>0</v>
      </c>
      <c r="O12" s="49">
        <v>27</v>
      </c>
      <c r="P12" s="8">
        <f t="shared" si="4"/>
        <v>17.718999999999998</v>
      </c>
      <c r="Q12" s="49">
        <v>27</v>
      </c>
      <c r="R12" s="4">
        <f t="shared" si="5"/>
        <v>478.41299999999995</v>
      </c>
    </row>
    <row r="13" spans="1:18" x14ac:dyDescent="0.25">
      <c r="A13" s="203"/>
      <c r="B13" s="57">
        <f t="shared" si="6"/>
        <v>2</v>
      </c>
      <c r="C13" s="197"/>
      <c r="D13" s="36" t="s">
        <v>32</v>
      </c>
      <c r="E13" s="19">
        <v>7.4999999999999997E-3</v>
      </c>
      <c r="F13" s="58">
        <f t="shared" si="7"/>
        <v>86</v>
      </c>
      <c r="G13" s="47">
        <f t="shared" si="0"/>
        <v>170</v>
      </c>
      <c r="H13" s="5">
        <f t="shared" si="1"/>
        <v>1.2749999999999999</v>
      </c>
      <c r="I13" s="7">
        <f t="shared" si="2"/>
        <v>109.65</v>
      </c>
      <c r="J13" s="8">
        <f t="shared" si="3"/>
        <v>0.64500000000000002</v>
      </c>
      <c r="L13" s="36" t="s">
        <v>45</v>
      </c>
      <c r="M13" s="8">
        <f>J13+J63+J116+J141+J221+J243+J271</f>
        <v>3.996</v>
      </c>
      <c r="N13" s="67">
        <v>0</v>
      </c>
      <c r="O13" s="49">
        <v>170</v>
      </c>
      <c r="P13" s="8">
        <f t="shared" si="4"/>
        <v>3.996</v>
      </c>
      <c r="Q13" s="49">
        <v>170</v>
      </c>
      <c r="R13" s="4">
        <f t="shared" si="5"/>
        <v>679.32</v>
      </c>
    </row>
    <row r="14" spans="1:18" x14ac:dyDescent="0.25">
      <c r="A14" s="203"/>
      <c r="B14" s="57">
        <f t="shared" si="6"/>
        <v>2</v>
      </c>
      <c r="C14" s="197"/>
      <c r="D14" s="36" t="s">
        <v>27</v>
      </c>
      <c r="E14" s="44">
        <v>5.0000000000000001E-3</v>
      </c>
      <c r="F14" s="58">
        <f t="shared" si="7"/>
        <v>86</v>
      </c>
      <c r="G14" s="47">
        <f t="shared" si="0"/>
        <v>750</v>
      </c>
      <c r="H14" s="5">
        <f t="shared" si="1"/>
        <v>3.75</v>
      </c>
      <c r="I14" s="7">
        <f t="shared" si="2"/>
        <v>322.5</v>
      </c>
      <c r="J14" s="8">
        <f t="shared" si="3"/>
        <v>0.43</v>
      </c>
      <c r="L14" s="36" t="s">
        <v>27</v>
      </c>
      <c r="M14" s="8">
        <f>J14+J19+J44+J67+J87+J122+J145+J172+J174+J193+J227+J244+J254+J275+J296</f>
        <v>6.9919999999999991</v>
      </c>
      <c r="N14" s="67">
        <v>0</v>
      </c>
      <c r="O14" s="49">
        <v>750</v>
      </c>
      <c r="P14" s="8">
        <f t="shared" si="4"/>
        <v>6.9919999999999991</v>
      </c>
      <c r="Q14" s="49">
        <v>750</v>
      </c>
      <c r="R14" s="4">
        <f t="shared" si="5"/>
        <v>5243.9999999999991</v>
      </c>
    </row>
    <row r="15" spans="1:18" s="66" customFormat="1" x14ac:dyDescent="0.25">
      <c r="A15" s="203"/>
      <c r="B15" s="65">
        <f t="shared" si="6"/>
        <v>2</v>
      </c>
      <c r="C15" s="197"/>
      <c r="D15" s="36" t="s">
        <v>12</v>
      </c>
      <c r="E15" s="19">
        <v>2.5000000000000001E-3</v>
      </c>
      <c r="F15" s="58">
        <f t="shared" si="7"/>
        <v>86</v>
      </c>
      <c r="G15" s="47">
        <f t="shared" si="0"/>
        <v>53</v>
      </c>
      <c r="H15" s="5">
        <f t="shared" si="1"/>
        <v>0.13250000000000001</v>
      </c>
      <c r="I15" s="7">
        <f t="shared" si="2"/>
        <v>11.395</v>
      </c>
      <c r="J15" s="8">
        <f t="shared" si="3"/>
        <v>0.215</v>
      </c>
      <c r="K15"/>
      <c r="L15" s="36" t="s">
        <v>12</v>
      </c>
      <c r="M15" s="8">
        <f>J15+J24+J46+J69+J77+J124+J148+J182 +J196+J229+J245+J277+J285+J299</f>
        <v>13.590999999999999</v>
      </c>
      <c r="N15" s="67">
        <v>0</v>
      </c>
      <c r="O15" s="49">
        <v>53</v>
      </c>
      <c r="P15" s="8">
        <f>M15-N15++((Q15-O15)*N15)/Q15</f>
        <v>13.590999999999999</v>
      </c>
      <c r="Q15" s="49">
        <v>53</v>
      </c>
      <c r="R15" s="4">
        <f t="shared" si="5"/>
        <v>720.32299999999998</v>
      </c>
    </row>
    <row r="16" spans="1:18" x14ac:dyDescent="0.25">
      <c r="A16" s="203"/>
      <c r="B16" s="57">
        <f t="shared" si="6"/>
        <v>2</v>
      </c>
      <c r="C16" s="197"/>
      <c r="D16" s="36" t="s">
        <v>13</v>
      </c>
      <c r="E16" s="19">
        <v>4.0000000000000002E-4</v>
      </c>
      <c r="F16" s="58">
        <f t="shared" si="7"/>
        <v>86</v>
      </c>
      <c r="G16" s="47">
        <f t="shared" si="0"/>
        <v>315</v>
      </c>
      <c r="H16" s="5">
        <f t="shared" si="1"/>
        <v>0.126</v>
      </c>
      <c r="I16" s="4">
        <f t="shared" si="2"/>
        <v>10.836</v>
      </c>
      <c r="J16" s="8">
        <f t="shared" si="3"/>
        <v>3.44E-2</v>
      </c>
      <c r="L16" s="36" t="s">
        <v>13</v>
      </c>
      <c r="M16" s="8">
        <f>J16+J25+J47+J70+J125+J149+J181+J197+J230+J246+J278+J284+J300</f>
        <v>0.21260000000000001</v>
      </c>
      <c r="N16" s="67">
        <v>0</v>
      </c>
      <c r="O16" s="49">
        <v>315</v>
      </c>
      <c r="P16" s="8">
        <f t="shared" si="4"/>
        <v>0.21260000000000001</v>
      </c>
      <c r="Q16" s="49">
        <v>315</v>
      </c>
      <c r="R16" s="4">
        <f t="shared" si="5"/>
        <v>66.969000000000008</v>
      </c>
    </row>
    <row r="17" spans="1:19" x14ac:dyDescent="0.25">
      <c r="A17" s="203"/>
      <c r="B17" s="57">
        <f t="shared" si="6"/>
        <v>2</v>
      </c>
      <c r="C17" s="198"/>
      <c r="D17" s="36" t="s">
        <v>79</v>
      </c>
      <c r="E17" s="44">
        <v>0.2</v>
      </c>
      <c r="F17" s="58">
        <f t="shared" si="7"/>
        <v>86</v>
      </c>
      <c r="G17" s="47"/>
      <c r="H17" s="5"/>
      <c r="I17" s="7"/>
      <c r="J17" s="8">
        <f>F17*E17</f>
        <v>17.2</v>
      </c>
      <c r="L17" s="36" t="s">
        <v>81</v>
      </c>
      <c r="M17" s="8">
        <f>J18+J38+J61+J110+J118+J139+J215+J223+J248+J269</f>
        <v>28.833747500000001</v>
      </c>
      <c r="N17" s="67">
        <v>0</v>
      </c>
      <c r="O17" s="49">
        <v>400</v>
      </c>
      <c r="P17" s="8">
        <f t="shared" si="4"/>
        <v>28.833747500000001</v>
      </c>
      <c r="Q17" s="49">
        <v>400</v>
      </c>
      <c r="R17" s="4">
        <f t="shared" si="5"/>
        <v>11533.499</v>
      </c>
    </row>
    <row r="18" spans="1:19" x14ac:dyDescent="0.25">
      <c r="A18" s="203"/>
      <c r="B18" s="57">
        <f t="shared" si="6"/>
        <v>2</v>
      </c>
      <c r="C18" s="220" t="s">
        <v>80</v>
      </c>
      <c r="D18" s="36" t="s">
        <v>81</v>
      </c>
      <c r="E18" s="44">
        <f>H18/G18</f>
        <v>4.4486250000000005E-2</v>
      </c>
      <c r="F18" s="58">
        <f t="shared" si="7"/>
        <v>86</v>
      </c>
      <c r="G18" s="47">
        <f>Q17</f>
        <v>400</v>
      </c>
      <c r="H18" s="43">
        <f>(61-H7-H8-H9-H10-H11-H12-H13-H14-H15-H16-H17-H19-H20-H21-H22-H23-H24-H25-H26-H27-H28)</f>
        <v>17.794500000000003</v>
      </c>
      <c r="I18" s="4">
        <f t="shared" ref="I18:I25" si="8">J18*G18</f>
        <v>1530.3270000000002</v>
      </c>
      <c r="J18" s="8">
        <f t="shared" si="3"/>
        <v>3.8258175000000003</v>
      </c>
      <c r="L18" s="36" t="s">
        <v>87</v>
      </c>
      <c r="M18" s="8">
        <f>J22+J86+J112+J194+J217+J297</f>
        <v>16.010000000000002</v>
      </c>
      <c r="N18" s="67">
        <v>0</v>
      </c>
      <c r="O18" s="49">
        <v>58</v>
      </c>
      <c r="P18" s="8">
        <f t="shared" si="4"/>
        <v>16.010000000000002</v>
      </c>
      <c r="Q18" s="49">
        <v>58</v>
      </c>
      <c r="R18" s="4">
        <f t="shared" si="5"/>
        <v>928.58</v>
      </c>
    </row>
    <row r="19" spans="1:19" x14ac:dyDescent="0.25">
      <c r="A19" s="203"/>
      <c r="B19" s="57">
        <f t="shared" si="6"/>
        <v>2</v>
      </c>
      <c r="C19" s="220"/>
      <c r="D19" s="36" t="s">
        <v>27</v>
      </c>
      <c r="E19" s="44">
        <v>8.0000000000000002E-3</v>
      </c>
      <c r="F19" s="58">
        <f t="shared" si="7"/>
        <v>86</v>
      </c>
      <c r="G19" s="47">
        <f>Q14</f>
        <v>750</v>
      </c>
      <c r="H19" s="5">
        <f t="shared" ref="H19:H25" si="9">G19*E19</f>
        <v>6</v>
      </c>
      <c r="I19" s="7">
        <f t="shared" si="8"/>
        <v>516</v>
      </c>
      <c r="J19" s="8">
        <f t="shared" si="3"/>
        <v>0.68800000000000006</v>
      </c>
      <c r="L19" s="36" t="s">
        <v>74</v>
      </c>
      <c r="M19" s="8">
        <f>J23+J45+J147+J228</f>
        <v>4.9400000000000004</v>
      </c>
      <c r="N19" s="67">
        <v>0</v>
      </c>
      <c r="O19" s="49">
        <v>140</v>
      </c>
      <c r="P19" s="8">
        <f t="shared" si="4"/>
        <v>4.9400000000000004</v>
      </c>
      <c r="Q19" s="49">
        <v>140</v>
      </c>
      <c r="R19" s="4">
        <f t="shared" si="5"/>
        <v>691.6</v>
      </c>
    </row>
    <row r="20" spans="1:19" x14ac:dyDescent="0.25">
      <c r="A20" s="203"/>
      <c r="B20" s="57">
        <f t="shared" si="6"/>
        <v>2</v>
      </c>
      <c r="C20" s="220"/>
      <c r="D20" s="36" t="s">
        <v>9</v>
      </c>
      <c r="E20" s="44">
        <v>1.6E-2</v>
      </c>
      <c r="F20" s="58">
        <f t="shared" si="7"/>
        <v>86</v>
      </c>
      <c r="G20" s="47">
        <f>Q11</f>
        <v>40</v>
      </c>
      <c r="H20" s="5">
        <f t="shared" si="9"/>
        <v>0.64</v>
      </c>
      <c r="I20" s="7">
        <f t="shared" si="8"/>
        <v>55.040000000000006</v>
      </c>
      <c r="J20" s="8">
        <f t="shared" si="3"/>
        <v>1.3760000000000001</v>
      </c>
      <c r="L20" s="36" t="s">
        <v>38</v>
      </c>
      <c r="M20" s="8">
        <f>J27+J49+J72+J89+J127+J151+J176+J199+J232+J257+J280+J302+J39+J249</f>
        <v>34.241000000000007</v>
      </c>
      <c r="N20" s="67">
        <v>0</v>
      </c>
      <c r="O20" s="49">
        <v>40</v>
      </c>
      <c r="P20" s="8">
        <f t="shared" si="4"/>
        <v>34.241000000000007</v>
      </c>
      <c r="Q20" s="49">
        <v>40</v>
      </c>
      <c r="R20" s="4">
        <f t="shared" si="5"/>
        <v>1369.6400000000003</v>
      </c>
    </row>
    <row r="21" spans="1:19" x14ac:dyDescent="0.25">
      <c r="A21" s="203"/>
      <c r="B21" s="57">
        <f t="shared" si="6"/>
        <v>2</v>
      </c>
      <c r="C21" s="220"/>
      <c r="D21" s="36" t="s">
        <v>11</v>
      </c>
      <c r="E21" s="44">
        <v>1.0999999999999999E-2</v>
      </c>
      <c r="F21" s="58">
        <f t="shared" si="7"/>
        <v>86</v>
      </c>
      <c r="G21" s="47">
        <f>Q12</f>
        <v>27</v>
      </c>
      <c r="H21" s="5">
        <f t="shared" si="9"/>
        <v>0.29699999999999999</v>
      </c>
      <c r="I21" s="7">
        <f t="shared" si="8"/>
        <v>25.541999999999998</v>
      </c>
      <c r="J21" s="8">
        <f t="shared" si="3"/>
        <v>0.94599999999999995</v>
      </c>
      <c r="L21" s="36" t="s">
        <v>14</v>
      </c>
      <c r="M21" s="8">
        <f>J28+J68+J75+J195+J276+J304</f>
        <v>26.137</v>
      </c>
      <c r="N21" s="67">
        <v>0</v>
      </c>
      <c r="O21" s="49">
        <v>75</v>
      </c>
      <c r="P21" s="8">
        <f t="shared" si="4"/>
        <v>26.137</v>
      </c>
      <c r="Q21" s="49">
        <v>75</v>
      </c>
      <c r="R21" s="4">
        <f t="shared" si="5"/>
        <v>1960.2750000000001</v>
      </c>
    </row>
    <row r="22" spans="1:19" s="66" customFormat="1" x14ac:dyDescent="0.25">
      <c r="A22" s="203"/>
      <c r="B22" s="65">
        <f t="shared" si="6"/>
        <v>2</v>
      </c>
      <c r="C22" s="220"/>
      <c r="D22" s="36" t="s">
        <v>87</v>
      </c>
      <c r="E22" s="44">
        <v>4.5999999999999999E-2</v>
      </c>
      <c r="F22" s="58">
        <f t="shared" si="7"/>
        <v>86</v>
      </c>
      <c r="G22" s="47">
        <f>Q18</f>
        <v>58</v>
      </c>
      <c r="H22" s="5">
        <f t="shared" si="9"/>
        <v>2.6680000000000001</v>
      </c>
      <c r="I22" s="7">
        <f t="shared" si="8"/>
        <v>229.44800000000001</v>
      </c>
      <c r="J22" s="8">
        <f t="shared" si="3"/>
        <v>3.956</v>
      </c>
      <c r="K22"/>
      <c r="L22" s="37" t="s">
        <v>7</v>
      </c>
      <c r="M22" s="8">
        <f>J31+J36+J42+J56+J82+J109+J115+J131+J137+J140+J160+J169+J183+J188+J213+J220+J237+J252+J264+J286+J291</f>
        <v>5.3140000000000009</v>
      </c>
      <c r="N22" s="67">
        <v>0</v>
      </c>
      <c r="O22" s="49">
        <v>115</v>
      </c>
      <c r="P22" s="8">
        <f t="shared" si="4"/>
        <v>5.3140000000000009</v>
      </c>
      <c r="Q22" s="49">
        <v>115</v>
      </c>
      <c r="R22" s="4">
        <f t="shared" si="5"/>
        <v>611.11000000000013</v>
      </c>
    </row>
    <row r="23" spans="1:19" x14ac:dyDescent="0.25">
      <c r="A23" s="203"/>
      <c r="B23" s="57">
        <f t="shared" si="6"/>
        <v>2</v>
      </c>
      <c r="C23" s="196" t="s">
        <v>39</v>
      </c>
      <c r="D23" s="36" t="s">
        <v>74</v>
      </c>
      <c r="E23" s="44">
        <v>0.02</v>
      </c>
      <c r="F23" s="58">
        <f t="shared" si="7"/>
        <v>86</v>
      </c>
      <c r="G23" s="47">
        <f>Q19</f>
        <v>140</v>
      </c>
      <c r="H23" s="5">
        <f t="shared" si="9"/>
        <v>2.8000000000000003</v>
      </c>
      <c r="I23" s="7">
        <f t="shared" si="8"/>
        <v>240.79999999999998</v>
      </c>
      <c r="J23" s="8">
        <f t="shared" si="3"/>
        <v>1.72</v>
      </c>
      <c r="L23" s="37" t="s">
        <v>18</v>
      </c>
      <c r="M23" s="8">
        <f>J33+J185+J288</f>
        <v>3.8600000000000003</v>
      </c>
      <c r="N23" s="67">
        <v>0</v>
      </c>
      <c r="O23" s="49">
        <v>48</v>
      </c>
      <c r="P23" s="8">
        <f t="shared" si="4"/>
        <v>3.8600000000000003</v>
      </c>
      <c r="Q23" s="49">
        <v>48</v>
      </c>
      <c r="R23" s="4">
        <f t="shared" si="5"/>
        <v>185.28000000000003</v>
      </c>
    </row>
    <row r="24" spans="1:19" x14ac:dyDescent="0.25">
      <c r="A24" s="203"/>
      <c r="B24" s="57">
        <f t="shared" si="6"/>
        <v>2</v>
      </c>
      <c r="C24" s="197"/>
      <c r="D24" s="36" t="s">
        <v>12</v>
      </c>
      <c r="E24" s="44">
        <v>0.02</v>
      </c>
      <c r="F24" s="58">
        <f t="shared" si="7"/>
        <v>86</v>
      </c>
      <c r="G24" s="47">
        <f>Q15</f>
        <v>53</v>
      </c>
      <c r="H24" s="5">
        <f t="shared" si="9"/>
        <v>1.06</v>
      </c>
      <c r="I24" s="7">
        <f t="shared" si="8"/>
        <v>91.16</v>
      </c>
      <c r="J24" s="8">
        <f t="shared" si="3"/>
        <v>1.72</v>
      </c>
      <c r="L24" s="37" t="s">
        <v>69</v>
      </c>
      <c r="M24" s="8">
        <f>J40+J146+J250+J255</f>
        <v>4.38</v>
      </c>
      <c r="N24" s="67">
        <v>0</v>
      </c>
      <c r="O24" s="49">
        <v>84</v>
      </c>
      <c r="P24" s="8">
        <f t="shared" si="4"/>
        <v>4.38</v>
      </c>
      <c r="Q24" s="49">
        <v>84</v>
      </c>
      <c r="R24" s="4">
        <f t="shared" si="5"/>
        <v>367.92</v>
      </c>
    </row>
    <row r="25" spans="1:19" x14ac:dyDescent="0.25">
      <c r="A25" s="203"/>
      <c r="B25" s="57">
        <f t="shared" si="6"/>
        <v>2</v>
      </c>
      <c r="C25" s="197"/>
      <c r="D25" s="36" t="s">
        <v>13</v>
      </c>
      <c r="E25" s="19">
        <v>2.0000000000000001E-4</v>
      </c>
      <c r="F25" s="58">
        <f t="shared" si="7"/>
        <v>86</v>
      </c>
      <c r="G25" s="47">
        <f>Q16</f>
        <v>315</v>
      </c>
      <c r="H25" s="5">
        <f t="shared" si="9"/>
        <v>6.3E-2</v>
      </c>
      <c r="I25" s="4">
        <f t="shared" si="8"/>
        <v>5.4180000000000001</v>
      </c>
      <c r="J25" s="8">
        <f>F25*E25</f>
        <v>1.72E-2</v>
      </c>
      <c r="L25" s="37" t="s">
        <v>19</v>
      </c>
      <c r="M25" s="8">
        <f>J41+J251</f>
        <v>0.64500000000000002</v>
      </c>
      <c r="N25" s="67">
        <v>0</v>
      </c>
      <c r="O25" s="49">
        <v>180</v>
      </c>
      <c r="P25" s="8">
        <f t="shared" si="4"/>
        <v>0.64500000000000002</v>
      </c>
      <c r="Q25" s="49">
        <v>180</v>
      </c>
      <c r="R25" s="4">
        <f t="shared" si="5"/>
        <v>116.10000000000001</v>
      </c>
      <c r="S25" s="20"/>
    </row>
    <row r="26" spans="1:19" s="66" customFormat="1" x14ac:dyDescent="0.25">
      <c r="A26" s="203"/>
      <c r="B26" s="65">
        <f t="shared" si="6"/>
        <v>2</v>
      </c>
      <c r="C26" s="198"/>
      <c r="D26" s="36" t="s">
        <v>79</v>
      </c>
      <c r="E26" s="44">
        <v>0.2</v>
      </c>
      <c r="F26" s="58">
        <f t="shared" si="7"/>
        <v>86</v>
      </c>
      <c r="G26" s="47"/>
      <c r="H26" s="5"/>
      <c r="I26" s="7"/>
      <c r="J26" s="8">
        <f t="shared" si="3"/>
        <v>17.2</v>
      </c>
      <c r="K26"/>
      <c r="L26" s="37" t="s">
        <v>21</v>
      </c>
      <c r="M26" s="8">
        <f>J43+J173</f>
        <v>7.8689999999999998</v>
      </c>
      <c r="N26" s="67">
        <v>0</v>
      </c>
      <c r="O26" s="49">
        <v>100</v>
      </c>
      <c r="P26" s="8">
        <f t="shared" si="4"/>
        <v>7.8689999999999998</v>
      </c>
      <c r="Q26" s="49">
        <v>100</v>
      </c>
      <c r="R26" s="4">
        <f t="shared" si="5"/>
        <v>786.9</v>
      </c>
    </row>
    <row r="27" spans="1:19" x14ac:dyDescent="0.25">
      <c r="A27" s="203"/>
      <c r="B27" s="57">
        <f t="shared" si="6"/>
        <v>2</v>
      </c>
      <c r="C27" s="111" t="s">
        <v>38</v>
      </c>
      <c r="D27" s="36" t="s">
        <v>38</v>
      </c>
      <c r="E27" s="44">
        <v>0.04</v>
      </c>
      <c r="F27" s="58">
        <f t="shared" si="7"/>
        <v>86</v>
      </c>
      <c r="G27" s="47">
        <f>Q20</f>
        <v>40</v>
      </c>
      <c r="H27" s="5">
        <f>G27*E27</f>
        <v>1.6</v>
      </c>
      <c r="I27" s="7">
        <f>J27*G27</f>
        <v>137.6</v>
      </c>
      <c r="J27" s="8">
        <f t="shared" si="3"/>
        <v>3.44</v>
      </c>
      <c r="L27" s="36" t="s">
        <v>70</v>
      </c>
      <c r="M27" s="8">
        <f>J50+J90</f>
        <v>8.6</v>
      </c>
      <c r="N27" s="67">
        <v>0</v>
      </c>
      <c r="O27" s="49">
        <v>98</v>
      </c>
      <c r="P27" s="8">
        <f t="shared" si="4"/>
        <v>8.6</v>
      </c>
      <c r="Q27" s="49">
        <v>98</v>
      </c>
      <c r="R27" s="4">
        <f t="shared" si="5"/>
        <v>842.8</v>
      </c>
    </row>
    <row r="28" spans="1:19" x14ac:dyDescent="0.25">
      <c r="A28" s="215"/>
      <c r="B28" s="57">
        <f t="shared" si="6"/>
        <v>2</v>
      </c>
      <c r="C28" s="111" t="s">
        <v>14</v>
      </c>
      <c r="D28" s="36" t="s">
        <v>14</v>
      </c>
      <c r="E28" s="8">
        <v>0.1</v>
      </c>
      <c r="F28" s="58">
        <f t="shared" si="7"/>
        <v>86</v>
      </c>
      <c r="G28" s="48">
        <f>Q21</f>
        <v>75</v>
      </c>
      <c r="H28" s="5">
        <f>G28*E28</f>
        <v>7.5</v>
      </c>
      <c r="I28" s="7">
        <f>J28*G28</f>
        <v>645</v>
      </c>
      <c r="J28" s="8">
        <f t="shared" si="3"/>
        <v>8.6</v>
      </c>
      <c r="L28" s="36" t="s">
        <v>10</v>
      </c>
      <c r="M28" s="8">
        <f>J58+J162+J266</f>
        <v>5.375</v>
      </c>
      <c r="N28" s="67">
        <v>0</v>
      </c>
      <c r="O28" s="49">
        <v>60</v>
      </c>
      <c r="P28" s="8">
        <f t="shared" si="4"/>
        <v>5.375</v>
      </c>
      <c r="Q28" s="49">
        <v>60</v>
      </c>
      <c r="R28" s="4">
        <f t="shared" si="5"/>
        <v>322.5</v>
      </c>
    </row>
    <row r="29" spans="1:19" x14ac:dyDescent="0.25">
      <c r="A29" s="174" t="s">
        <v>41</v>
      </c>
      <c r="B29" s="174"/>
      <c r="C29" s="174"/>
      <c r="D29" s="174"/>
      <c r="E29" s="45"/>
      <c r="F29" s="112"/>
      <c r="G29" s="112"/>
      <c r="H29" s="2">
        <f>SUM(H7:H28)</f>
        <v>61</v>
      </c>
      <c r="I29" s="2">
        <f t="shared" ref="I29:J29" si="10">SUM(I7:I28)</f>
        <v>5246</v>
      </c>
      <c r="J29" s="45">
        <f t="shared" si="10"/>
        <v>78.095417499999996</v>
      </c>
      <c r="L29" s="36" t="s">
        <v>57</v>
      </c>
      <c r="M29" s="8">
        <f>J62+J270</f>
        <v>3.87</v>
      </c>
      <c r="N29" s="67">
        <v>0</v>
      </c>
      <c r="O29" s="49">
        <v>130</v>
      </c>
      <c r="P29" s="8">
        <f t="shared" si="4"/>
        <v>3.87</v>
      </c>
      <c r="Q29" s="49">
        <v>130</v>
      </c>
      <c r="R29" s="4">
        <f t="shared" si="5"/>
        <v>503.1</v>
      </c>
    </row>
    <row r="30" spans="1:19" x14ac:dyDescent="0.25">
      <c r="A30" s="202" t="s">
        <v>52</v>
      </c>
      <c r="B30" s="46">
        <v>1</v>
      </c>
      <c r="C30" s="216" t="s">
        <v>20</v>
      </c>
      <c r="D30" s="37" t="s">
        <v>6</v>
      </c>
      <c r="E30" s="6">
        <v>7.2999999999999995E-2</v>
      </c>
      <c r="F30" s="48">
        <f>B30*43</f>
        <v>43</v>
      </c>
      <c r="G30" s="49">
        <f>Q9</f>
        <v>38</v>
      </c>
      <c r="H30" s="111">
        <f t="shared" ref="H30:H36" si="11">E30*G30</f>
        <v>2.774</v>
      </c>
      <c r="I30" s="7">
        <f t="shared" ref="I30:I36" si="12">J30*G30</f>
        <v>119.282</v>
      </c>
      <c r="J30" s="6">
        <f>F30*E30</f>
        <v>3.1389999999999998</v>
      </c>
      <c r="L30" s="36" t="s">
        <v>24</v>
      </c>
      <c r="M30" s="8">
        <f>J64+J272</f>
        <v>0.25800000000000001</v>
      </c>
      <c r="N30" s="67">
        <v>0</v>
      </c>
      <c r="O30" s="49">
        <v>240</v>
      </c>
      <c r="P30" s="8">
        <f t="shared" si="4"/>
        <v>0.25800000000000001</v>
      </c>
      <c r="Q30" s="49">
        <v>240</v>
      </c>
      <c r="R30" s="4">
        <f t="shared" si="5"/>
        <v>61.92</v>
      </c>
    </row>
    <row r="31" spans="1:19" x14ac:dyDescent="0.25">
      <c r="A31" s="203"/>
      <c r="B31" s="57">
        <f>B30</f>
        <v>1</v>
      </c>
      <c r="C31" s="217"/>
      <c r="D31" s="37" t="s">
        <v>7</v>
      </c>
      <c r="E31" s="6">
        <v>4.0000000000000001E-3</v>
      </c>
      <c r="F31" s="59">
        <f>F30</f>
        <v>43</v>
      </c>
      <c r="G31" s="48">
        <f>Q22</f>
        <v>115</v>
      </c>
      <c r="H31" s="111">
        <f t="shared" si="11"/>
        <v>0.46</v>
      </c>
      <c r="I31" s="7">
        <f t="shared" si="12"/>
        <v>19.78</v>
      </c>
      <c r="J31" s="6">
        <f t="shared" ref="J31:J50" si="13">F31*E31</f>
        <v>0.17200000000000001</v>
      </c>
      <c r="L31" s="38" t="s">
        <v>15</v>
      </c>
      <c r="M31" s="8">
        <f>J76+J235</f>
        <v>1.29</v>
      </c>
      <c r="N31" s="67">
        <v>0</v>
      </c>
      <c r="O31" s="49">
        <v>140</v>
      </c>
      <c r="P31" s="8">
        <f t="shared" si="4"/>
        <v>1.29</v>
      </c>
      <c r="Q31" s="49">
        <v>140</v>
      </c>
      <c r="R31" s="4">
        <f t="shared" si="5"/>
        <v>180.6</v>
      </c>
    </row>
    <row r="32" spans="1:19" x14ac:dyDescent="0.25">
      <c r="A32" s="203"/>
      <c r="B32" s="57">
        <f t="shared" ref="B32:B50" si="14">B31</f>
        <v>1</v>
      </c>
      <c r="C32" s="210" t="s">
        <v>23</v>
      </c>
      <c r="D32" s="37" t="s">
        <v>8</v>
      </c>
      <c r="E32" s="6">
        <v>0.1</v>
      </c>
      <c r="F32" s="59">
        <f t="shared" ref="F32:F50" si="15">F31</f>
        <v>43</v>
      </c>
      <c r="G32" s="47">
        <f>Q10</f>
        <v>50</v>
      </c>
      <c r="H32" s="111">
        <f t="shared" si="11"/>
        <v>5</v>
      </c>
      <c r="I32" s="7">
        <f t="shared" si="12"/>
        <v>215</v>
      </c>
      <c r="J32" s="6">
        <f t="shared" si="13"/>
        <v>4.3</v>
      </c>
      <c r="L32" s="36" t="s">
        <v>61</v>
      </c>
      <c r="M32" s="8">
        <f>J84+J171+J190+J293</f>
        <v>17.834687179487183</v>
      </c>
      <c r="N32" s="67">
        <v>0</v>
      </c>
      <c r="O32" s="49">
        <v>195</v>
      </c>
      <c r="P32" s="8">
        <f t="shared" si="4"/>
        <v>17.834687179487183</v>
      </c>
      <c r="Q32" s="49">
        <v>195</v>
      </c>
      <c r="R32" s="4">
        <f t="shared" si="5"/>
        <v>3477.7640000000006</v>
      </c>
      <c r="S32" s="20"/>
    </row>
    <row r="33" spans="1:18" x14ac:dyDescent="0.25">
      <c r="A33" s="203"/>
      <c r="B33" s="57">
        <f t="shared" si="14"/>
        <v>1</v>
      </c>
      <c r="C33" s="211"/>
      <c r="D33" s="37" t="s">
        <v>18</v>
      </c>
      <c r="E33" s="6">
        <v>0.02</v>
      </c>
      <c r="F33" s="59">
        <f t="shared" si="15"/>
        <v>43</v>
      </c>
      <c r="G33" s="48">
        <f>Q23</f>
        <v>48</v>
      </c>
      <c r="H33" s="111">
        <f t="shared" si="11"/>
        <v>0.96</v>
      </c>
      <c r="I33" s="7">
        <f t="shared" si="12"/>
        <v>41.28</v>
      </c>
      <c r="J33" s="6">
        <f t="shared" si="13"/>
        <v>0.86</v>
      </c>
      <c r="L33" s="38" t="s">
        <v>65</v>
      </c>
      <c r="M33" s="8">
        <f>J88+J175+J256</f>
        <v>43</v>
      </c>
      <c r="N33" s="67">
        <v>0</v>
      </c>
      <c r="O33" s="49">
        <v>65</v>
      </c>
      <c r="P33" s="8">
        <f t="shared" si="4"/>
        <v>43</v>
      </c>
      <c r="Q33" s="49">
        <v>65</v>
      </c>
      <c r="R33" s="4">
        <f t="shared" si="5"/>
        <v>2795</v>
      </c>
    </row>
    <row r="34" spans="1:18" x14ac:dyDescent="0.25">
      <c r="A34" s="203"/>
      <c r="B34" s="57">
        <f t="shared" si="14"/>
        <v>1</v>
      </c>
      <c r="C34" s="211"/>
      <c r="D34" s="37" t="s">
        <v>9</v>
      </c>
      <c r="E34" s="6">
        <v>1.2999999999999999E-2</v>
      </c>
      <c r="F34" s="59">
        <f t="shared" si="15"/>
        <v>43</v>
      </c>
      <c r="G34" s="48">
        <f>Q11</f>
        <v>40</v>
      </c>
      <c r="H34" s="111">
        <f t="shared" si="11"/>
        <v>0.52</v>
      </c>
      <c r="I34" s="7">
        <f t="shared" si="12"/>
        <v>22.36</v>
      </c>
      <c r="J34" s="6">
        <f t="shared" si="13"/>
        <v>0.55899999999999994</v>
      </c>
      <c r="L34" s="39" t="s">
        <v>22</v>
      </c>
      <c r="M34" s="8">
        <f>J177+J200+J258+J303</f>
        <v>16.099999999999998</v>
      </c>
      <c r="N34" s="67">
        <v>0</v>
      </c>
      <c r="O34" s="49">
        <v>95</v>
      </c>
      <c r="P34" s="8">
        <f t="shared" si="4"/>
        <v>16.099999999999998</v>
      </c>
      <c r="Q34" s="49">
        <v>95</v>
      </c>
      <c r="R34" s="4">
        <f t="shared" si="5"/>
        <v>1529.4999999999998</v>
      </c>
    </row>
    <row r="35" spans="1:18" x14ac:dyDescent="0.25">
      <c r="A35" s="203"/>
      <c r="B35" s="57">
        <f t="shared" si="14"/>
        <v>1</v>
      </c>
      <c r="C35" s="211"/>
      <c r="D35" s="37" t="s">
        <v>11</v>
      </c>
      <c r="E35" s="6">
        <v>1.2E-2</v>
      </c>
      <c r="F35" s="59">
        <f t="shared" si="15"/>
        <v>43</v>
      </c>
      <c r="G35" s="48">
        <f>Q12</f>
        <v>27</v>
      </c>
      <c r="H35" s="111">
        <f t="shared" si="11"/>
        <v>0.32400000000000001</v>
      </c>
      <c r="I35" s="7">
        <f t="shared" si="12"/>
        <v>13.932</v>
      </c>
      <c r="J35" s="6">
        <f t="shared" si="13"/>
        <v>0.51600000000000001</v>
      </c>
      <c r="L35" s="36" t="s">
        <v>25</v>
      </c>
      <c r="M35" s="8">
        <f>J123+J201+J298</f>
        <v>13.521999999999998</v>
      </c>
      <c r="N35" s="67">
        <v>0</v>
      </c>
      <c r="O35" s="49">
        <v>150</v>
      </c>
      <c r="P35" s="8">
        <f t="shared" si="4"/>
        <v>13.521999999999998</v>
      </c>
      <c r="Q35" s="49">
        <v>150</v>
      </c>
      <c r="R35" s="4">
        <f t="shared" si="5"/>
        <v>2028.2999999999997</v>
      </c>
    </row>
    <row r="36" spans="1:18" x14ac:dyDescent="0.25">
      <c r="A36" s="203"/>
      <c r="B36" s="57">
        <f t="shared" si="14"/>
        <v>1</v>
      </c>
      <c r="C36" s="211"/>
      <c r="D36" s="37" t="s">
        <v>7</v>
      </c>
      <c r="E36" s="6">
        <v>5.0000000000000001E-3</v>
      </c>
      <c r="F36" s="59">
        <f t="shared" si="15"/>
        <v>43</v>
      </c>
      <c r="G36" s="48">
        <f>Q22</f>
        <v>115</v>
      </c>
      <c r="H36" s="111">
        <f t="shared" si="11"/>
        <v>0.57500000000000007</v>
      </c>
      <c r="I36" s="7">
        <f t="shared" si="12"/>
        <v>24.724999999999998</v>
      </c>
      <c r="J36" s="6">
        <f t="shared" si="13"/>
        <v>0.215</v>
      </c>
      <c r="L36" s="36" t="s">
        <v>17</v>
      </c>
      <c r="M36" s="8">
        <f>J236</f>
        <v>0.86</v>
      </c>
      <c r="N36" s="67">
        <v>0</v>
      </c>
      <c r="O36" s="49">
        <v>350</v>
      </c>
      <c r="P36" s="8">
        <f t="shared" si="4"/>
        <v>0.86</v>
      </c>
      <c r="Q36" s="49">
        <v>350</v>
      </c>
      <c r="R36" s="4">
        <f t="shared" si="5"/>
        <v>301</v>
      </c>
    </row>
    <row r="37" spans="1:18" x14ac:dyDescent="0.25">
      <c r="A37" s="203"/>
      <c r="B37" s="57">
        <f t="shared" si="14"/>
        <v>1</v>
      </c>
      <c r="C37" s="212"/>
      <c r="D37" s="37" t="s">
        <v>79</v>
      </c>
      <c r="E37" s="6">
        <v>0.17499999999999999</v>
      </c>
      <c r="F37" s="59">
        <f t="shared" si="15"/>
        <v>43</v>
      </c>
      <c r="G37" s="48"/>
      <c r="H37" s="111"/>
      <c r="I37" s="7"/>
      <c r="J37" s="6">
        <f t="shared" si="13"/>
        <v>7.5249999999999995</v>
      </c>
      <c r="L37" s="36" t="s">
        <v>90</v>
      </c>
      <c r="M37" s="8">
        <f>J79+J121+J166+J226</f>
        <v>7.8689999999999998</v>
      </c>
      <c r="N37" s="67">
        <v>0</v>
      </c>
      <c r="O37" s="49">
        <v>55</v>
      </c>
      <c r="P37" s="8">
        <f t="shared" si="4"/>
        <v>7.8689999999999998</v>
      </c>
      <c r="Q37" s="49">
        <v>55</v>
      </c>
      <c r="R37" s="4">
        <f t="shared" si="5"/>
        <v>432.79499999999996</v>
      </c>
    </row>
    <row r="38" spans="1:18" x14ac:dyDescent="0.25">
      <c r="A38" s="203"/>
      <c r="B38" s="57">
        <f t="shared" si="14"/>
        <v>1</v>
      </c>
      <c r="C38" s="199" t="s">
        <v>102</v>
      </c>
      <c r="D38" s="37" t="s">
        <v>77</v>
      </c>
      <c r="E38" s="6">
        <f>H38/G38</f>
        <v>5.0627499999999978E-2</v>
      </c>
      <c r="F38" s="59">
        <f t="shared" si="15"/>
        <v>43</v>
      </c>
      <c r="G38" s="48">
        <f>Q17</f>
        <v>400</v>
      </c>
      <c r="H38" s="111">
        <f>61-H30-H31-H32-H33-H34-H35-H36-H37-H39-H40-H41-H42-H43-H44-H45-H46-H47-H48-H49-H50</f>
        <v>20.250999999999991</v>
      </c>
      <c r="I38" s="7">
        <f t="shared" ref="I38:I47" si="16">J38*G38</f>
        <v>870.79299999999955</v>
      </c>
      <c r="J38" s="6">
        <f t="shared" si="13"/>
        <v>2.1769824999999989</v>
      </c>
      <c r="L38" s="37" t="s">
        <v>110</v>
      </c>
      <c r="M38" s="8">
        <f>J130+J212</f>
        <v>2.36</v>
      </c>
      <c r="N38" s="67">
        <v>0</v>
      </c>
      <c r="O38" s="49">
        <v>106</v>
      </c>
      <c r="P38" s="8">
        <f t="shared" si="4"/>
        <v>2.36</v>
      </c>
      <c r="Q38" s="49">
        <v>106</v>
      </c>
      <c r="R38" s="4">
        <f t="shared" si="5"/>
        <v>250.16</v>
      </c>
    </row>
    <row r="39" spans="1:18" x14ac:dyDescent="0.25">
      <c r="A39" s="203"/>
      <c r="B39" s="57">
        <f t="shared" si="14"/>
        <v>1</v>
      </c>
      <c r="C39" s="199"/>
      <c r="D39" s="37" t="s">
        <v>38</v>
      </c>
      <c r="E39" s="6">
        <v>9.0000000000000011E-3</v>
      </c>
      <c r="F39" s="59">
        <f t="shared" si="15"/>
        <v>43</v>
      </c>
      <c r="G39" s="48">
        <f>Q20</f>
        <v>40</v>
      </c>
      <c r="H39" s="111">
        <f t="shared" ref="H39:H44" si="17">E39*G39</f>
        <v>0.36000000000000004</v>
      </c>
      <c r="I39" s="7">
        <f t="shared" si="16"/>
        <v>15.480000000000002</v>
      </c>
      <c r="J39" s="6">
        <f t="shared" si="13"/>
        <v>0.38700000000000007</v>
      </c>
      <c r="L39" s="36" t="s">
        <v>73</v>
      </c>
      <c r="M39" s="8">
        <f>J134</f>
        <v>0.16</v>
      </c>
      <c r="N39" s="67">
        <v>0</v>
      </c>
      <c r="O39" s="49">
        <v>40</v>
      </c>
      <c r="P39" s="8">
        <f t="shared" si="4"/>
        <v>0.16</v>
      </c>
      <c r="Q39" s="49">
        <v>40</v>
      </c>
      <c r="R39" s="4">
        <f t="shared" si="5"/>
        <v>6.4</v>
      </c>
    </row>
    <row r="40" spans="1:18" x14ac:dyDescent="0.25">
      <c r="A40" s="203"/>
      <c r="B40" s="57">
        <f t="shared" si="14"/>
        <v>1</v>
      </c>
      <c r="C40" s="199"/>
      <c r="D40" s="37" t="s">
        <v>69</v>
      </c>
      <c r="E40" s="6">
        <v>1.2E-2</v>
      </c>
      <c r="F40" s="59">
        <f t="shared" si="15"/>
        <v>43</v>
      </c>
      <c r="G40" s="48">
        <f>Q24</f>
        <v>84</v>
      </c>
      <c r="H40" s="111">
        <f t="shared" si="17"/>
        <v>1.008</v>
      </c>
      <c r="I40" s="7">
        <f t="shared" si="16"/>
        <v>43.344000000000001</v>
      </c>
      <c r="J40" s="6">
        <f t="shared" si="13"/>
        <v>0.51600000000000001</v>
      </c>
      <c r="L40" s="36" t="s">
        <v>16</v>
      </c>
      <c r="M40" s="8">
        <f>J143</f>
        <v>0.128</v>
      </c>
      <c r="N40" s="67">
        <v>0</v>
      </c>
      <c r="O40" s="49">
        <v>47</v>
      </c>
      <c r="P40" s="8">
        <f t="shared" si="4"/>
        <v>0.128</v>
      </c>
      <c r="Q40" s="49">
        <v>47</v>
      </c>
      <c r="R40" s="4">
        <f t="shared" si="5"/>
        <v>6.016</v>
      </c>
    </row>
    <row r="41" spans="1:18" x14ac:dyDescent="0.25">
      <c r="A41" s="203"/>
      <c r="B41" s="57">
        <f t="shared" si="14"/>
        <v>1</v>
      </c>
      <c r="C41" s="199"/>
      <c r="D41" s="37" t="s">
        <v>19</v>
      </c>
      <c r="E41" s="6">
        <v>5.0000000000000001E-3</v>
      </c>
      <c r="F41" s="59">
        <f t="shared" si="15"/>
        <v>43</v>
      </c>
      <c r="G41" s="48">
        <f>Q25</f>
        <v>180</v>
      </c>
      <c r="H41" s="111">
        <f t="shared" si="17"/>
        <v>0.9</v>
      </c>
      <c r="I41" s="7">
        <f t="shared" si="16"/>
        <v>38.700000000000003</v>
      </c>
      <c r="J41" s="6">
        <f t="shared" si="13"/>
        <v>0.215</v>
      </c>
      <c r="L41" s="54" t="s">
        <v>41</v>
      </c>
      <c r="M41" s="54">
        <f>SUM(M7:M40)</f>
        <v>475.39003467948726</v>
      </c>
      <c r="N41" s="54">
        <f t="shared" ref="N41" si="18">SUM(N7:N40)</f>
        <v>0</v>
      </c>
      <c r="O41" s="54"/>
      <c r="P41" s="54">
        <f>SUM(P7:P40)</f>
        <v>475.39003467948726</v>
      </c>
      <c r="Q41" s="63"/>
      <c r="R41" s="30">
        <f>SUM(R7:R40)</f>
        <v>47824.000000000007</v>
      </c>
    </row>
    <row r="42" spans="1:18" x14ac:dyDescent="0.25">
      <c r="A42" s="203"/>
      <c r="B42" s="57">
        <f t="shared" si="14"/>
        <v>1</v>
      </c>
      <c r="C42" s="199"/>
      <c r="D42" s="37" t="s">
        <v>7</v>
      </c>
      <c r="E42" s="6">
        <v>3.0000000000000001E-3</v>
      </c>
      <c r="F42" s="59">
        <f t="shared" si="15"/>
        <v>43</v>
      </c>
      <c r="G42" s="48">
        <f>Q22</f>
        <v>115</v>
      </c>
      <c r="H42" s="111">
        <f t="shared" si="17"/>
        <v>0.34500000000000003</v>
      </c>
      <c r="I42" s="7">
        <f t="shared" si="16"/>
        <v>14.835000000000001</v>
      </c>
      <c r="J42" s="6">
        <f t="shared" si="13"/>
        <v>0.129</v>
      </c>
      <c r="L42"/>
      <c r="M42"/>
      <c r="N42"/>
      <c r="O42"/>
      <c r="P42"/>
      <c r="Q42"/>
      <c r="R42" s="29"/>
    </row>
    <row r="43" spans="1:18" x14ac:dyDescent="0.25">
      <c r="A43" s="203"/>
      <c r="B43" s="57">
        <f t="shared" si="14"/>
        <v>1</v>
      </c>
      <c r="C43" s="204" t="s">
        <v>26</v>
      </c>
      <c r="D43" s="37" t="s">
        <v>21</v>
      </c>
      <c r="E43" s="6">
        <v>6.0999999999999999E-2</v>
      </c>
      <c r="F43" s="59">
        <f t="shared" si="15"/>
        <v>43</v>
      </c>
      <c r="G43" s="48">
        <f>Q26</f>
        <v>100</v>
      </c>
      <c r="H43" s="111">
        <f t="shared" si="17"/>
        <v>6.1</v>
      </c>
      <c r="I43" s="7">
        <f t="shared" si="16"/>
        <v>262.29999999999995</v>
      </c>
      <c r="J43" s="6">
        <f t="shared" si="13"/>
        <v>2.6229999999999998</v>
      </c>
      <c r="L43" s="29"/>
      <c r="M43"/>
      <c r="N43"/>
      <c r="O43"/>
      <c r="P43" s="29"/>
      <c r="Q43"/>
      <c r="R43"/>
    </row>
    <row r="44" spans="1:18" ht="15.75" x14ac:dyDescent="0.25">
      <c r="A44" s="203"/>
      <c r="B44" s="57">
        <f t="shared" si="14"/>
        <v>1</v>
      </c>
      <c r="C44" s="204"/>
      <c r="D44" s="37" t="s">
        <v>27</v>
      </c>
      <c r="E44" s="6">
        <v>6.0000000000000001E-3</v>
      </c>
      <c r="F44" s="59">
        <f t="shared" si="15"/>
        <v>43</v>
      </c>
      <c r="G44" s="48">
        <f>Q14</f>
        <v>750</v>
      </c>
      <c r="H44" s="111">
        <f t="shared" si="17"/>
        <v>4.5</v>
      </c>
      <c r="I44" s="7">
        <f t="shared" si="16"/>
        <v>193.5</v>
      </c>
      <c r="J44" s="6">
        <f t="shared" si="13"/>
        <v>0.25800000000000001</v>
      </c>
      <c r="L44" s="110" t="s">
        <v>95</v>
      </c>
      <c r="M44" s="61"/>
      <c r="N44" s="61"/>
      <c r="O44" s="61"/>
      <c r="P44" s="213" t="s">
        <v>130</v>
      </c>
      <c r="Q44" s="213"/>
      <c r="R44" s="213"/>
    </row>
    <row r="45" spans="1:18" x14ac:dyDescent="0.25">
      <c r="A45" s="203"/>
      <c r="B45" s="57">
        <f t="shared" si="14"/>
        <v>1</v>
      </c>
      <c r="C45" s="183" t="s">
        <v>39</v>
      </c>
      <c r="D45" s="36" t="s">
        <v>76</v>
      </c>
      <c r="E45" s="44">
        <v>0.02</v>
      </c>
      <c r="F45" s="59">
        <f t="shared" si="15"/>
        <v>43</v>
      </c>
      <c r="G45" s="47">
        <f>Q19</f>
        <v>140</v>
      </c>
      <c r="H45" s="5">
        <f>G45*E45</f>
        <v>2.8000000000000003</v>
      </c>
      <c r="I45" s="7">
        <f t="shared" si="16"/>
        <v>120.39999999999999</v>
      </c>
      <c r="J45" s="8">
        <f t="shared" si="13"/>
        <v>0.86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x14ac:dyDescent="0.25">
      <c r="A46" s="203"/>
      <c r="B46" s="57">
        <f t="shared" si="14"/>
        <v>1</v>
      </c>
      <c r="C46" s="184"/>
      <c r="D46" s="36" t="s">
        <v>12</v>
      </c>
      <c r="E46" s="44">
        <v>0.02</v>
      </c>
      <c r="F46" s="59">
        <f t="shared" si="15"/>
        <v>43</v>
      </c>
      <c r="G46" s="47">
        <f>Q15</f>
        <v>53</v>
      </c>
      <c r="H46" s="5">
        <f>G46*E46</f>
        <v>1.06</v>
      </c>
      <c r="I46" s="7">
        <f t="shared" si="16"/>
        <v>45.58</v>
      </c>
      <c r="J46" s="8">
        <f t="shared" si="13"/>
        <v>0.86</v>
      </c>
      <c r="K46"/>
      <c r="L46"/>
      <c r="M46" s="29"/>
      <c r="N46" s="29"/>
      <c r="O46" s="29"/>
      <c r="P46" s="29"/>
      <c r="Q46"/>
      <c r="R46"/>
    </row>
    <row r="47" spans="1:18" x14ac:dyDescent="0.25">
      <c r="A47" s="203"/>
      <c r="B47" s="57">
        <f t="shared" si="14"/>
        <v>1</v>
      </c>
      <c r="C47" s="184"/>
      <c r="D47" s="36" t="s">
        <v>13</v>
      </c>
      <c r="E47" s="19">
        <v>2.0000000000000001E-4</v>
      </c>
      <c r="F47" s="59">
        <f t="shared" si="15"/>
        <v>43</v>
      </c>
      <c r="G47" s="47">
        <f>Q16</f>
        <v>315</v>
      </c>
      <c r="H47" s="5">
        <f>G47*E47</f>
        <v>6.3E-2</v>
      </c>
      <c r="I47" s="7">
        <f t="shared" si="16"/>
        <v>2.7090000000000001</v>
      </c>
      <c r="J47" s="8">
        <f>F47*E47</f>
        <v>8.6E-3</v>
      </c>
      <c r="L47"/>
      <c r="M47" s="29"/>
      <c r="N47" s="29"/>
      <c r="O47" s="29"/>
      <c r="P47" s="29"/>
      <c r="Q47"/>
      <c r="R47"/>
    </row>
    <row r="48" spans="1:18" x14ac:dyDescent="0.25">
      <c r="A48" s="203"/>
      <c r="B48" s="57">
        <f t="shared" si="14"/>
        <v>1</v>
      </c>
      <c r="C48" s="185"/>
      <c r="D48" s="36" t="s">
        <v>79</v>
      </c>
      <c r="E48" s="44">
        <v>0.2</v>
      </c>
      <c r="F48" s="59">
        <f t="shared" si="15"/>
        <v>43</v>
      </c>
      <c r="G48" s="47"/>
      <c r="H48" s="5"/>
      <c r="I48" s="7"/>
      <c r="J48" s="8">
        <f t="shared" si="13"/>
        <v>8.6</v>
      </c>
      <c r="L48"/>
      <c r="M48" s="27"/>
      <c r="N48" s="27"/>
      <c r="O48" s="27"/>
      <c r="P48" s="27"/>
      <c r="Q48" s="29"/>
      <c r="R48"/>
    </row>
    <row r="49" spans="1:18" x14ac:dyDescent="0.25">
      <c r="A49" s="203"/>
      <c r="B49" s="57">
        <f t="shared" si="14"/>
        <v>1</v>
      </c>
      <c r="C49" s="113" t="s">
        <v>38</v>
      </c>
      <c r="D49" s="37" t="s">
        <v>38</v>
      </c>
      <c r="E49" s="6">
        <v>0.08</v>
      </c>
      <c r="F49" s="59">
        <f t="shared" si="15"/>
        <v>43</v>
      </c>
      <c r="G49" s="48">
        <f>Q20</f>
        <v>40</v>
      </c>
      <c r="H49" s="111">
        <f>E49*G49</f>
        <v>3.2</v>
      </c>
      <c r="I49" s="7">
        <f>J49*G49</f>
        <v>137.6</v>
      </c>
      <c r="J49" s="6">
        <f t="shared" si="13"/>
        <v>3.44</v>
      </c>
      <c r="L49"/>
      <c r="M49"/>
      <c r="N49"/>
      <c r="O49"/>
      <c r="P49"/>
      <c r="Q49" s="27"/>
      <c r="R49"/>
    </row>
    <row r="50" spans="1:18" x14ac:dyDescent="0.25">
      <c r="A50" s="215"/>
      <c r="B50" s="57">
        <f t="shared" si="14"/>
        <v>1</v>
      </c>
      <c r="C50" s="115" t="s">
        <v>70</v>
      </c>
      <c r="D50" s="36" t="s">
        <v>70</v>
      </c>
      <c r="E50" s="8">
        <v>0.1</v>
      </c>
      <c r="F50" s="59">
        <f t="shared" si="15"/>
        <v>43</v>
      </c>
      <c r="G50" s="48">
        <f>Q27</f>
        <v>98</v>
      </c>
      <c r="H50" s="111">
        <f>E50*G50</f>
        <v>9.8000000000000007</v>
      </c>
      <c r="I50" s="7">
        <f>J50*G50</f>
        <v>421.4</v>
      </c>
      <c r="J50" s="6">
        <f t="shared" si="13"/>
        <v>4.3</v>
      </c>
      <c r="L50"/>
      <c r="M50"/>
      <c r="N50"/>
      <c r="O50"/>
      <c r="P50"/>
      <c r="Q50"/>
      <c r="R50"/>
    </row>
    <row r="51" spans="1:18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</v>
      </c>
      <c r="I51" s="2">
        <f>SUM(I30:I50)</f>
        <v>2622.9999999999995</v>
      </c>
      <c r="J51" s="45">
        <f>SUM(J30:J50)</f>
        <v>41.659582499999992</v>
      </c>
    </row>
    <row r="52" spans="1:18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x14ac:dyDescent="0.25">
      <c r="E53" s="27"/>
    </row>
    <row r="54" spans="1:18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x14ac:dyDescent="0.25">
      <c r="A55" s="180" t="s">
        <v>54</v>
      </c>
      <c r="B55" s="52">
        <v>1</v>
      </c>
      <c r="C55" s="192" t="s">
        <v>5</v>
      </c>
      <c r="D55" s="36" t="s">
        <v>6</v>
      </c>
      <c r="E55" s="44">
        <v>2.5999999999999999E-2</v>
      </c>
      <c r="F55" s="47">
        <f>B55*43</f>
        <v>43</v>
      </c>
      <c r="G55" s="47">
        <f>Q9</f>
        <v>38</v>
      </c>
      <c r="H55" s="111">
        <f t="shared" ref="H55:H60" si="19">G55*E55</f>
        <v>0.98799999999999999</v>
      </c>
      <c r="I55" s="7">
        <f t="shared" ref="I55:I64" si="20">J55*G55</f>
        <v>42.483999999999995</v>
      </c>
      <c r="J55" s="8">
        <f>F55*E55</f>
        <v>1.1179999999999999</v>
      </c>
      <c r="L55" s="17"/>
    </row>
    <row r="56" spans="1:18" x14ac:dyDescent="0.25">
      <c r="A56" s="181"/>
      <c r="B56" s="60">
        <f>B55</f>
        <v>1</v>
      </c>
      <c r="C56" s="193"/>
      <c r="D56" s="36" t="s">
        <v>7</v>
      </c>
      <c r="E56" s="44">
        <v>6.0000000000000001E-3</v>
      </c>
      <c r="F56" s="58">
        <f>F55</f>
        <v>43</v>
      </c>
      <c r="G56" s="47">
        <f>Q22</f>
        <v>115</v>
      </c>
      <c r="H56" s="111">
        <f t="shared" si="19"/>
        <v>0.69000000000000006</v>
      </c>
      <c r="I56" s="7">
        <f t="shared" si="20"/>
        <v>29.67</v>
      </c>
      <c r="J56" s="8">
        <f t="shared" ref="J56:J60" si="21">F56*E56</f>
        <v>0.25800000000000001</v>
      </c>
      <c r="L56" s="17"/>
    </row>
    <row r="57" spans="1:18" x14ac:dyDescent="0.25">
      <c r="A57" s="181"/>
      <c r="B57" s="60">
        <f t="shared" ref="B57:B72" si="22">B56</f>
        <v>1</v>
      </c>
      <c r="C57" s="193"/>
      <c r="D57" s="36" t="s">
        <v>8</v>
      </c>
      <c r="E57" s="44">
        <v>3.5000000000000003E-2</v>
      </c>
      <c r="F57" s="58">
        <f t="shared" ref="F57:F72" si="23">F56</f>
        <v>43</v>
      </c>
      <c r="G57" s="47">
        <f>Q10</f>
        <v>50</v>
      </c>
      <c r="H57" s="111">
        <f t="shared" si="19"/>
        <v>1.7500000000000002</v>
      </c>
      <c r="I57" s="7">
        <f t="shared" si="20"/>
        <v>75.25</v>
      </c>
      <c r="J57" s="8">
        <f>F57*E57</f>
        <v>1.5050000000000001</v>
      </c>
      <c r="L57" s="17"/>
    </row>
    <row r="58" spans="1:18" x14ac:dyDescent="0.25">
      <c r="A58" s="181"/>
      <c r="B58" s="60">
        <f t="shared" si="22"/>
        <v>1</v>
      </c>
      <c r="C58" s="193"/>
      <c r="D58" s="36" t="s">
        <v>10</v>
      </c>
      <c r="E58" s="44">
        <v>2.5000000000000001E-2</v>
      </c>
      <c r="F58" s="58">
        <f t="shared" si="23"/>
        <v>43</v>
      </c>
      <c r="G58" s="47">
        <f>Q28</f>
        <v>60</v>
      </c>
      <c r="H58" s="111">
        <f t="shared" si="19"/>
        <v>1.5</v>
      </c>
      <c r="I58" s="7">
        <f t="shared" si="20"/>
        <v>64.5</v>
      </c>
      <c r="J58" s="8">
        <f t="shared" si="21"/>
        <v>1.075</v>
      </c>
      <c r="L58" s="17"/>
    </row>
    <row r="59" spans="1:18" x14ac:dyDescent="0.25">
      <c r="A59" s="181"/>
      <c r="B59" s="60">
        <f t="shared" si="22"/>
        <v>1</v>
      </c>
      <c r="C59" s="193"/>
      <c r="D59" s="36" t="s">
        <v>9</v>
      </c>
      <c r="E59" s="44">
        <v>1.9E-2</v>
      </c>
      <c r="F59" s="58">
        <f t="shared" si="23"/>
        <v>43</v>
      </c>
      <c r="G59" s="47">
        <f>Q11</f>
        <v>40</v>
      </c>
      <c r="H59" s="111">
        <f t="shared" si="19"/>
        <v>0.76</v>
      </c>
      <c r="I59" s="7">
        <f t="shared" si="20"/>
        <v>32.68</v>
      </c>
      <c r="J59" s="8">
        <f t="shared" si="21"/>
        <v>0.81699999999999995</v>
      </c>
      <c r="L59" s="17"/>
    </row>
    <row r="60" spans="1:18" x14ac:dyDescent="0.25">
      <c r="A60" s="181"/>
      <c r="B60" s="60">
        <f t="shared" si="22"/>
        <v>1</v>
      </c>
      <c r="C60" s="194"/>
      <c r="D60" s="36" t="s">
        <v>11</v>
      </c>
      <c r="E60" s="44">
        <v>1.7999999999999999E-2</v>
      </c>
      <c r="F60" s="58">
        <f t="shared" si="23"/>
        <v>43</v>
      </c>
      <c r="G60" s="47">
        <f>Q12</f>
        <v>27</v>
      </c>
      <c r="H60" s="111">
        <f t="shared" si="19"/>
        <v>0.48599999999999999</v>
      </c>
      <c r="I60" s="7">
        <f t="shared" si="20"/>
        <v>20.897999999999996</v>
      </c>
      <c r="J60" s="8">
        <f t="shared" si="21"/>
        <v>0.77399999999999991</v>
      </c>
    </row>
    <row r="61" spans="1:18" x14ac:dyDescent="0.25">
      <c r="A61" s="181"/>
      <c r="B61" s="60">
        <f t="shared" si="22"/>
        <v>1</v>
      </c>
      <c r="C61" s="192" t="s">
        <v>28</v>
      </c>
      <c r="D61" s="36" t="s">
        <v>81</v>
      </c>
      <c r="E61" s="6">
        <f>H61/G61</f>
        <v>7.0677500000000032E-2</v>
      </c>
      <c r="F61" s="58">
        <f t="shared" si="23"/>
        <v>43</v>
      </c>
      <c r="G61" s="49">
        <f>Q17</f>
        <v>400</v>
      </c>
      <c r="H61" s="5">
        <f>61-H55-H56-H57-H58-H59-H60-H62-H63-H64-H65-H66-H67-H68-H69-H70-H71-H72</f>
        <v>28.271000000000015</v>
      </c>
      <c r="I61" s="7">
        <f t="shared" si="20"/>
        <v>1215.6530000000005</v>
      </c>
      <c r="J61" s="8">
        <f>F61*E61</f>
        <v>3.0391325000000013</v>
      </c>
    </row>
    <row r="62" spans="1:18" x14ac:dyDescent="0.25">
      <c r="A62" s="181"/>
      <c r="B62" s="60">
        <f t="shared" si="22"/>
        <v>1</v>
      </c>
      <c r="C62" s="193"/>
      <c r="D62" s="36" t="s">
        <v>57</v>
      </c>
      <c r="E62" s="6">
        <v>0.03</v>
      </c>
      <c r="F62" s="58">
        <f t="shared" si="23"/>
        <v>43</v>
      </c>
      <c r="G62" s="49">
        <f>Q29</f>
        <v>130</v>
      </c>
      <c r="H62" s="5">
        <f>G62*E62</f>
        <v>3.9</v>
      </c>
      <c r="I62" s="7">
        <f t="shared" si="20"/>
        <v>167.70000000000002</v>
      </c>
      <c r="J62" s="8">
        <f t="shared" ref="J62:J72" si="24">F62*E62</f>
        <v>1.29</v>
      </c>
    </row>
    <row r="63" spans="1:18" x14ac:dyDescent="0.25">
      <c r="A63" s="181"/>
      <c r="B63" s="60">
        <f t="shared" si="22"/>
        <v>1</v>
      </c>
      <c r="C63" s="193"/>
      <c r="D63" s="36" t="s">
        <v>32</v>
      </c>
      <c r="E63" s="6">
        <v>1.2E-2</v>
      </c>
      <c r="F63" s="58">
        <f t="shared" si="23"/>
        <v>43</v>
      </c>
      <c r="G63" s="49">
        <f>Q13</f>
        <v>170</v>
      </c>
      <c r="H63" s="5">
        <f>G63*E63</f>
        <v>2.04</v>
      </c>
      <c r="I63" s="7">
        <f t="shared" si="20"/>
        <v>87.72</v>
      </c>
      <c r="J63" s="8">
        <f t="shared" si="24"/>
        <v>0.51600000000000001</v>
      </c>
    </row>
    <row r="64" spans="1:18" x14ac:dyDescent="0.25">
      <c r="A64" s="181"/>
      <c r="B64" s="60">
        <f t="shared" si="22"/>
        <v>1</v>
      </c>
      <c r="C64" s="193"/>
      <c r="D64" s="36" t="s">
        <v>24</v>
      </c>
      <c r="E64" s="6">
        <v>2E-3</v>
      </c>
      <c r="F64" s="58">
        <f t="shared" si="23"/>
        <v>43</v>
      </c>
      <c r="G64" s="47">
        <f>Q30</f>
        <v>240</v>
      </c>
      <c r="H64" s="5">
        <f>G64*E64</f>
        <v>0.48</v>
      </c>
      <c r="I64" s="7">
        <f t="shared" si="20"/>
        <v>20.64</v>
      </c>
      <c r="J64" s="8">
        <f t="shared" si="24"/>
        <v>8.6000000000000007E-2</v>
      </c>
    </row>
    <row r="65" spans="1:18" x14ac:dyDescent="0.25">
      <c r="A65" s="181"/>
      <c r="B65" s="60">
        <f t="shared" si="22"/>
        <v>1</v>
      </c>
      <c r="C65" s="194"/>
      <c r="D65" s="36" t="s">
        <v>79</v>
      </c>
      <c r="E65" s="6">
        <v>0.2</v>
      </c>
      <c r="F65" s="58">
        <f t="shared" si="23"/>
        <v>43</v>
      </c>
      <c r="G65" s="47"/>
      <c r="H65" s="5"/>
      <c r="I65" s="7"/>
      <c r="J65" s="8">
        <f t="shared" si="24"/>
        <v>8.6</v>
      </c>
    </row>
    <row r="66" spans="1:18" x14ac:dyDescent="0.25">
      <c r="A66" s="181"/>
      <c r="B66" s="60">
        <f t="shared" si="22"/>
        <v>1</v>
      </c>
      <c r="C66" s="192" t="s">
        <v>82</v>
      </c>
      <c r="D66" s="36" t="s">
        <v>8</v>
      </c>
      <c r="E66" s="6">
        <v>0.2</v>
      </c>
      <c r="F66" s="58">
        <f t="shared" si="23"/>
        <v>43</v>
      </c>
      <c r="G66" s="47">
        <f>Q10</f>
        <v>50</v>
      </c>
      <c r="H66" s="5">
        <f>G66*E66</f>
        <v>10</v>
      </c>
      <c r="I66" s="7">
        <f>J66*G66</f>
        <v>430</v>
      </c>
      <c r="J66" s="8">
        <f t="shared" si="24"/>
        <v>8.6</v>
      </c>
    </row>
    <row r="67" spans="1:18" x14ac:dyDescent="0.25">
      <c r="A67" s="181"/>
      <c r="B67" s="60">
        <f t="shared" si="22"/>
        <v>1</v>
      </c>
      <c r="C67" s="194"/>
      <c r="D67" s="36" t="s">
        <v>27</v>
      </c>
      <c r="E67" s="6">
        <v>5.0000000000000001E-3</v>
      </c>
      <c r="F67" s="58">
        <f t="shared" si="23"/>
        <v>43</v>
      </c>
      <c r="G67" s="47">
        <f>Q14</f>
        <v>750</v>
      </c>
      <c r="H67" s="5">
        <f>G67*E67</f>
        <v>3.75</v>
      </c>
      <c r="I67" s="7">
        <f>J67*G67</f>
        <v>161.25</v>
      </c>
      <c r="J67" s="8">
        <f t="shared" si="24"/>
        <v>0.215</v>
      </c>
    </row>
    <row r="68" spans="1:18" x14ac:dyDescent="0.25">
      <c r="A68" s="181"/>
      <c r="B68" s="60">
        <f t="shared" si="22"/>
        <v>1</v>
      </c>
      <c r="C68" s="183" t="s">
        <v>99</v>
      </c>
      <c r="D68" s="36" t="s">
        <v>14</v>
      </c>
      <c r="E68" s="6">
        <v>4.5999999999999999E-2</v>
      </c>
      <c r="F68" s="58">
        <f t="shared" si="23"/>
        <v>43</v>
      </c>
      <c r="G68" s="49">
        <f>Q21</f>
        <v>75</v>
      </c>
      <c r="H68" s="5">
        <f>G68*E68</f>
        <v>3.4499999999999997</v>
      </c>
      <c r="I68" s="7">
        <f>J68*G68</f>
        <v>148.35</v>
      </c>
      <c r="J68" s="8">
        <f t="shared" si="24"/>
        <v>1.978</v>
      </c>
    </row>
    <row r="69" spans="1:18" x14ac:dyDescent="0.25">
      <c r="A69" s="181"/>
      <c r="B69" s="60">
        <f t="shared" si="22"/>
        <v>1</v>
      </c>
      <c r="C69" s="184"/>
      <c r="D69" s="36" t="s">
        <v>12</v>
      </c>
      <c r="E69" s="6">
        <v>2.4E-2</v>
      </c>
      <c r="F69" s="58">
        <f t="shared" si="23"/>
        <v>43</v>
      </c>
      <c r="G69" s="47">
        <f>Q15</f>
        <v>53</v>
      </c>
      <c r="H69" s="5">
        <f>G69*E69</f>
        <v>1.272</v>
      </c>
      <c r="I69" s="7">
        <f>J69*G69</f>
        <v>54.695999999999998</v>
      </c>
      <c r="J69" s="8">
        <f t="shared" si="24"/>
        <v>1.032</v>
      </c>
      <c r="L69"/>
      <c r="M69"/>
      <c r="N69"/>
      <c r="O69"/>
      <c r="P69"/>
      <c r="Q69"/>
      <c r="R69"/>
    </row>
    <row r="70" spans="1:18" x14ac:dyDescent="0.25">
      <c r="A70" s="181"/>
      <c r="B70" s="60">
        <f t="shared" si="22"/>
        <v>1</v>
      </c>
      <c r="C70" s="184"/>
      <c r="D70" s="36" t="s">
        <v>13</v>
      </c>
      <c r="E70" s="40">
        <v>2.0000000000000001E-4</v>
      </c>
      <c r="F70" s="58">
        <f t="shared" si="23"/>
        <v>43</v>
      </c>
      <c r="G70" s="47">
        <f>Q16</f>
        <v>315</v>
      </c>
      <c r="H70" s="5">
        <f>G70*E70</f>
        <v>6.3E-2</v>
      </c>
      <c r="I70" s="7">
        <f>J70*G70</f>
        <v>2.7090000000000001</v>
      </c>
      <c r="J70" s="8">
        <f t="shared" si="24"/>
        <v>8.6E-3</v>
      </c>
      <c r="L70"/>
      <c r="M70"/>
      <c r="N70"/>
      <c r="O70"/>
      <c r="P70"/>
      <c r="Q70"/>
      <c r="R70"/>
    </row>
    <row r="71" spans="1:18" x14ac:dyDescent="0.25">
      <c r="A71" s="181"/>
      <c r="B71" s="60">
        <f t="shared" si="22"/>
        <v>1</v>
      </c>
      <c r="C71" s="185"/>
      <c r="D71" s="36" t="s">
        <v>79</v>
      </c>
      <c r="E71" s="6">
        <v>0.17199999999999999</v>
      </c>
      <c r="F71" s="58">
        <f t="shared" si="23"/>
        <v>43</v>
      </c>
      <c r="G71" s="47"/>
      <c r="H71" s="5"/>
      <c r="I71" s="7"/>
      <c r="J71" s="8">
        <f t="shared" si="24"/>
        <v>7.395999999999999</v>
      </c>
      <c r="L71"/>
      <c r="M71"/>
      <c r="N71"/>
      <c r="O71"/>
      <c r="P71"/>
      <c r="Q71"/>
      <c r="R71"/>
    </row>
    <row r="72" spans="1:18" x14ac:dyDescent="0.25">
      <c r="A72" s="191"/>
      <c r="B72" s="60">
        <f t="shared" si="22"/>
        <v>1</v>
      </c>
      <c r="C72" s="3" t="s">
        <v>38</v>
      </c>
      <c r="D72" s="41" t="s">
        <v>38</v>
      </c>
      <c r="E72" s="6">
        <v>0.04</v>
      </c>
      <c r="F72" s="58">
        <f t="shared" si="23"/>
        <v>43</v>
      </c>
      <c r="G72" s="47">
        <f>Q20</f>
        <v>40</v>
      </c>
      <c r="H72" s="5">
        <f>G72*E72</f>
        <v>1.6</v>
      </c>
      <c r="I72" s="7">
        <f>J72*G72</f>
        <v>68.8</v>
      </c>
      <c r="J72" s="8">
        <f t="shared" si="24"/>
        <v>1.72</v>
      </c>
      <c r="L72"/>
      <c r="M72"/>
      <c r="N72"/>
      <c r="O72"/>
      <c r="P72"/>
      <c r="Q72"/>
      <c r="R72"/>
    </row>
    <row r="73" spans="1:18" x14ac:dyDescent="0.25">
      <c r="A73" s="174" t="s">
        <v>41</v>
      </c>
      <c r="B73" s="174"/>
      <c r="C73" s="174"/>
      <c r="D73" s="174"/>
      <c r="E73" s="45"/>
      <c r="F73" s="112"/>
      <c r="G73" s="112"/>
      <c r="H73" s="2">
        <f>SUM(H55:H72)</f>
        <v>61.000000000000014</v>
      </c>
      <c r="I73" s="2">
        <f>SUM(I55:I72)</f>
        <v>2623.0000000000005</v>
      </c>
      <c r="J73" s="45">
        <f>SUM(J55:J72)</f>
        <v>40.027732500000006</v>
      </c>
      <c r="L73"/>
      <c r="M73"/>
      <c r="N73"/>
      <c r="O73"/>
      <c r="P73"/>
      <c r="Q73"/>
      <c r="R73"/>
    </row>
    <row r="74" spans="1:18" x14ac:dyDescent="0.25">
      <c r="A74" s="209" t="s">
        <v>55</v>
      </c>
      <c r="B74" s="46">
        <v>1</v>
      </c>
      <c r="C74" s="195" t="s">
        <v>100</v>
      </c>
      <c r="D74" s="37" t="s">
        <v>9</v>
      </c>
      <c r="E74" s="6">
        <v>9.4E-2</v>
      </c>
      <c r="F74" s="48">
        <f>B74*43</f>
        <v>43</v>
      </c>
      <c r="G74" s="49">
        <f>Q11</f>
        <v>40</v>
      </c>
      <c r="H74" s="111">
        <f t="shared" ref="H74:H82" si="25">E74*G74</f>
        <v>3.76</v>
      </c>
      <c r="I74" s="7">
        <f t="shared" ref="I74:I82" si="26">J74*G74</f>
        <v>161.68</v>
      </c>
      <c r="J74" s="6">
        <f>F74*E74</f>
        <v>4.0419999999999998</v>
      </c>
      <c r="L74"/>
      <c r="M74"/>
      <c r="N74"/>
      <c r="O74"/>
      <c r="P74"/>
      <c r="Q74"/>
      <c r="R74"/>
    </row>
    <row r="75" spans="1:18" x14ac:dyDescent="0.25">
      <c r="A75" s="209"/>
      <c r="B75" s="57">
        <f>B74</f>
        <v>1</v>
      </c>
      <c r="C75" s="195"/>
      <c r="D75" s="37" t="s">
        <v>29</v>
      </c>
      <c r="E75" s="6">
        <v>2.9000000000000001E-2</v>
      </c>
      <c r="F75" s="59">
        <f>F74</f>
        <v>43</v>
      </c>
      <c r="G75" s="49">
        <f>Q21</f>
        <v>75</v>
      </c>
      <c r="H75" s="111">
        <f t="shared" si="25"/>
        <v>2.1750000000000003</v>
      </c>
      <c r="I75" s="7">
        <f t="shared" si="26"/>
        <v>93.525000000000006</v>
      </c>
      <c r="J75" s="6">
        <f t="shared" ref="J75:J90" si="27">F75*E75</f>
        <v>1.2470000000000001</v>
      </c>
      <c r="L75"/>
      <c r="M75"/>
      <c r="N75"/>
      <c r="O75"/>
      <c r="P75"/>
      <c r="Q75"/>
      <c r="R75"/>
    </row>
    <row r="76" spans="1:18" x14ac:dyDescent="0.25">
      <c r="A76" s="209"/>
      <c r="B76" s="57">
        <f t="shared" ref="B76:B90" si="28">B75</f>
        <v>1</v>
      </c>
      <c r="C76" s="195"/>
      <c r="D76" s="37" t="s">
        <v>15</v>
      </c>
      <c r="E76" s="6">
        <v>0.01</v>
      </c>
      <c r="F76" s="59">
        <f t="shared" ref="F76:F90" si="29">F75</f>
        <v>43</v>
      </c>
      <c r="G76" s="49">
        <f>Q31</f>
        <v>140</v>
      </c>
      <c r="H76" s="111">
        <f t="shared" si="25"/>
        <v>1.4000000000000001</v>
      </c>
      <c r="I76" s="7">
        <f t="shared" si="26"/>
        <v>60.199999999999996</v>
      </c>
      <c r="J76" s="6">
        <f t="shared" si="27"/>
        <v>0.43</v>
      </c>
      <c r="L76" s="17"/>
    </row>
    <row r="77" spans="1:18" x14ac:dyDescent="0.25">
      <c r="A77" s="209"/>
      <c r="B77" s="57">
        <f t="shared" si="28"/>
        <v>1</v>
      </c>
      <c r="C77" s="195"/>
      <c r="D77" s="37" t="s">
        <v>12</v>
      </c>
      <c r="E77" s="6">
        <v>1E-3</v>
      </c>
      <c r="F77" s="59">
        <f t="shared" si="29"/>
        <v>43</v>
      </c>
      <c r="G77" s="48">
        <f>Q15</f>
        <v>53</v>
      </c>
      <c r="H77" s="111">
        <f t="shared" si="25"/>
        <v>5.2999999999999999E-2</v>
      </c>
      <c r="I77" s="7">
        <f t="shared" si="26"/>
        <v>2.2790000000000004</v>
      </c>
      <c r="J77" s="6">
        <f t="shared" si="27"/>
        <v>4.3000000000000003E-2</v>
      </c>
      <c r="L77" s="17"/>
    </row>
    <row r="78" spans="1:18" x14ac:dyDescent="0.25">
      <c r="A78" s="209"/>
      <c r="B78" s="57">
        <f t="shared" si="28"/>
        <v>1</v>
      </c>
      <c r="C78" s="210" t="s">
        <v>58</v>
      </c>
      <c r="D78" s="37" t="s">
        <v>8</v>
      </c>
      <c r="E78" s="6">
        <v>0.1</v>
      </c>
      <c r="F78" s="59">
        <f t="shared" si="29"/>
        <v>43</v>
      </c>
      <c r="G78" s="47">
        <f>Q10</f>
        <v>50</v>
      </c>
      <c r="H78" s="111">
        <f t="shared" si="25"/>
        <v>5</v>
      </c>
      <c r="I78" s="7">
        <f t="shared" si="26"/>
        <v>215</v>
      </c>
      <c r="J78" s="6">
        <f t="shared" si="27"/>
        <v>4.3</v>
      </c>
      <c r="L78" s="17"/>
    </row>
    <row r="79" spans="1:18" x14ac:dyDescent="0.25">
      <c r="A79" s="209"/>
      <c r="B79" s="57">
        <f t="shared" si="28"/>
        <v>1</v>
      </c>
      <c r="C79" s="211"/>
      <c r="D79" s="37" t="s">
        <v>56</v>
      </c>
      <c r="E79" s="6">
        <v>0.01</v>
      </c>
      <c r="F79" s="59">
        <f t="shared" si="29"/>
        <v>43</v>
      </c>
      <c r="G79" s="48">
        <f>Q37</f>
        <v>55</v>
      </c>
      <c r="H79" s="111">
        <f t="shared" si="25"/>
        <v>0.55000000000000004</v>
      </c>
      <c r="I79" s="7">
        <f t="shared" si="26"/>
        <v>23.65</v>
      </c>
      <c r="J79" s="6">
        <f t="shared" si="27"/>
        <v>0.43</v>
      </c>
      <c r="L79" s="17"/>
    </row>
    <row r="80" spans="1:18" x14ac:dyDescent="0.25">
      <c r="A80" s="209"/>
      <c r="B80" s="57">
        <f t="shared" si="28"/>
        <v>1</v>
      </c>
      <c r="C80" s="211"/>
      <c r="D80" s="37" t="s">
        <v>9</v>
      </c>
      <c r="E80" s="6">
        <v>1.2999999999999999E-2</v>
      </c>
      <c r="F80" s="59">
        <f t="shared" si="29"/>
        <v>43</v>
      </c>
      <c r="G80" s="48">
        <f>Q11</f>
        <v>40</v>
      </c>
      <c r="H80" s="111">
        <f t="shared" si="25"/>
        <v>0.52</v>
      </c>
      <c r="I80" s="7">
        <f t="shared" si="26"/>
        <v>22.36</v>
      </c>
      <c r="J80" s="6">
        <f t="shared" si="27"/>
        <v>0.55899999999999994</v>
      </c>
      <c r="L80" s="17"/>
    </row>
    <row r="81" spans="1:45" ht="15.75" customHeight="1" x14ac:dyDescent="0.25">
      <c r="A81" s="209"/>
      <c r="B81" s="57">
        <f t="shared" si="28"/>
        <v>1</v>
      </c>
      <c r="C81" s="211"/>
      <c r="D81" s="37" t="s">
        <v>11</v>
      </c>
      <c r="E81" s="6">
        <v>1.2E-2</v>
      </c>
      <c r="F81" s="59">
        <f t="shared" si="29"/>
        <v>43</v>
      </c>
      <c r="G81" s="48">
        <f>Q12</f>
        <v>27</v>
      </c>
      <c r="H81" s="111">
        <f t="shared" si="25"/>
        <v>0.32400000000000001</v>
      </c>
      <c r="I81" s="7">
        <f t="shared" si="26"/>
        <v>13.932</v>
      </c>
      <c r="J81" s="6">
        <f t="shared" si="27"/>
        <v>0.51600000000000001</v>
      </c>
      <c r="L81" s="17"/>
    </row>
    <row r="82" spans="1:45" ht="15.75" customHeight="1" x14ac:dyDescent="0.25">
      <c r="A82" s="209"/>
      <c r="B82" s="57">
        <f t="shared" si="28"/>
        <v>1</v>
      </c>
      <c r="C82" s="211"/>
      <c r="D82" s="37" t="s">
        <v>7</v>
      </c>
      <c r="E82" s="6">
        <v>3.0000000000000001E-3</v>
      </c>
      <c r="F82" s="59">
        <f t="shared" si="29"/>
        <v>43</v>
      </c>
      <c r="G82" s="48">
        <f>Q22</f>
        <v>115</v>
      </c>
      <c r="H82" s="111">
        <f t="shared" si="25"/>
        <v>0.34500000000000003</v>
      </c>
      <c r="I82" s="7">
        <f t="shared" si="26"/>
        <v>14.835000000000001</v>
      </c>
      <c r="J82" s="6">
        <f t="shared" si="27"/>
        <v>0.129</v>
      </c>
      <c r="L82" s="17"/>
    </row>
    <row r="83" spans="1:45" ht="15.75" customHeight="1" x14ac:dyDescent="0.25">
      <c r="A83" s="209"/>
      <c r="B83" s="57">
        <f t="shared" si="28"/>
        <v>1</v>
      </c>
      <c r="C83" s="212"/>
      <c r="D83" s="37" t="s">
        <v>79</v>
      </c>
      <c r="E83" s="6">
        <v>0.188</v>
      </c>
      <c r="F83" s="59">
        <f t="shared" si="29"/>
        <v>43</v>
      </c>
      <c r="G83" s="48"/>
      <c r="H83" s="111"/>
      <c r="I83" s="7"/>
      <c r="J83" s="6">
        <f t="shared" si="27"/>
        <v>8.0839999999999996</v>
      </c>
      <c r="L83" s="17"/>
    </row>
    <row r="84" spans="1:45" ht="15.75" customHeight="1" x14ac:dyDescent="0.25">
      <c r="A84" s="209"/>
      <c r="B84" s="57">
        <f t="shared" si="28"/>
        <v>1</v>
      </c>
      <c r="C84" s="186" t="s">
        <v>83</v>
      </c>
      <c r="D84" s="36" t="s">
        <v>61</v>
      </c>
      <c r="E84" s="6">
        <f>H84/G84</f>
        <v>7.0861538461538545E-2</v>
      </c>
      <c r="F84" s="59">
        <f t="shared" si="29"/>
        <v>43</v>
      </c>
      <c r="G84" s="47">
        <f>Q32</f>
        <v>195</v>
      </c>
      <c r="H84" s="111">
        <f>61-H74-H75-H76-H77-H78-H79-H80-H81-H82-H85-H86-H87-H88-H89-H90</f>
        <v>13.818000000000016</v>
      </c>
      <c r="I84" s="7">
        <f t="shared" ref="I84:I90" si="30">J84*G84</f>
        <v>594.17400000000066</v>
      </c>
      <c r="J84" s="6">
        <f t="shared" si="27"/>
        <v>3.0470461538461575</v>
      </c>
      <c r="L84" s="17"/>
    </row>
    <row r="85" spans="1:45" ht="15.75" customHeight="1" x14ac:dyDescent="0.25">
      <c r="A85" s="209"/>
      <c r="B85" s="57">
        <f t="shared" si="28"/>
        <v>1</v>
      </c>
      <c r="C85" s="188"/>
      <c r="D85" s="36" t="s">
        <v>11</v>
      </c>
      <c r="E85" s="6">
        <v>2.5000000000000001E-2</v>
      </c>
      <c r="F85" s="59">
        <f t="shared" si="29"/>
        <v>43</v>
      </c>
      <c r="G85" s="47">
        <f>Q12</f>
        <v>27</v>
      </c>
      <c r="H85" s="111">
        <f t="shared" ref="H85:H90" si="31">E85*G85</f>
        <v>0.67500000000000004</v>
      </c>
      <c r="I85" s="7">
        <f t="shared" si="30"/>
        <v>29.024999999999999</v>
      </c>
      <c r="J85" s="6">
        <f>F85*E85</f>
        <v>1.075</v>
      </c>
      <c r="L85" s="17"/>
    </row>
    <row r="86" spans="1:45" ht="15.75" customHeight="1" x14ac:dyDescent="0.25">
      <c r="A86" s="209"/>
      <c r="B86" s="57">
        <f t="shared" si="28"/>
        <v>1</v>
      </c>
      <c r="C86" s="204" t="s">
        <v>91</v>
      </c>
      <c r="D86" s="36" t="s">
        <v>87</v>
      </c>
      <c r="E86" s="44">
        <v>0.06</v>
      </c>
      <c r="F86" s="59">
        <f t="shared" si="29"/>
        <v>43</v>
      </c>
      <c r="G86" s="47">
        <f>Q18</f>
        <v>58</v>
      </c>
      <c r="H86" s="111">
        <f t="shared" si="31"/>
        <v>3.48</v>
      </c>
      <c r="I86" s="111">
        <f t="shared" si="30"/>
        <v>149.64000000000001</v>
      </c>
      <c r="J86" s="111">
        <f>F86*E86</f>
        <v>2.58</v>
      </c>
      <c r="L86" s="17"/>
    </row>
    <row r="87" spans="1:45" ht="15.75" customHeight="1" x14ac:dyDescent="0.25">
      <c r="A87" s="209"/>
      <c r="B87" s="57">
        <f t="shared" si="28"/>
        <v>1</v>
      </c>
      <c r="C87" s="204"/>
      <c r="D87" s="37" t="s">
        <v>27</v>
      </c>
      <c r="E87" s="6">
        <v>6.0000000000000001E-3</v>
      </c>
      <c r="F87" s="59">
        <f t="shared" si="29"/>
        <v>43</v>
      </c>
      <c r="G87" s="48">
        <f>Q14</f>
        <v>750</v>
      </c>
      <c r="H87" s="111">
        <f t="shared" si="31"/>
        <v>4.5</v>
      </c>
      <c r="I87" s="7">
        <f t="shared" si="30"/>
        <v>193.5</v>
      </c>
      <c r="J87" s="6">
        <f t="shared" si="27"/>
        <v>0.25800000000000001</v>
      </c>
      <c r="L87" s="17"/>
    </row>
    <row r="88" spans="1:45" ht="15.75" customHeight="1" x14ac:dyDescent="0.25">
      <c r="A88" s="209"/>
      <c r="B88" s="57">
        <f t="shared" si="28"/>
        <v>1</v>
      </c>
      <c r="C88" s="114" t="s">
        <v>65</v>
      </c>
      <c r="D88" s="38" t="s">
        <v>107</v>
      </c>
      <c r="E88" s="44">
        <v>0.2</v>
      </c>
      <c r="F88" s="59">
        <f t="shared" si="29"/>
        <v>43</v>
      </c>
      <c r="G88" s="47">
        <f>Q33</f>
        <v>65</v>
      </c>
      <c r="H88" s="111">
        <f t="shared" si="31"/>
        <v>13</v>
      </c>
      <c r="I88" s="7">
        <f t="shared" si="30"/>
        <v>559</v>
      </c>
      <c r="J88" s="8">
        <f t="shared" si="27"/>
        <v>8.6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8"/>
        <v>1</v>
      </c>
      <c r="C89" s="113" t="s">
        <v>38</v>
      </c>
      <c r="D89" s="37" t="s">
        <v>38</v>
      </c>
      <c r="E89" s="6">
        <v>0.04</v>
      </c>
      <c r="F89" s="59">
        <f t="shared" si="29"/>
        <v>43</v>
      </c>
      <c r="G89" s="48">
        <f>Q20</f>
        <v>40</v>
      </c>
      <c r="H89" s="111">
        <f t="shared" si="31"/>
        <v>1.6</v>
      </c>
      <c r="I89" s="7">
        <f t="shared" si="30"/>
        <v>68.8</v>
      </c>
      <c r="J89" s="6">
        <f t="shared" si="27"/>
        <v>1.72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8"/>
        <v>1</v>
      </c>
      <c r="C90" s="115" t="s">
        <v>70</v>
      </c>
      <c r="D90" s="36" t="s">
        <v>70</v>
      </c>
      <c r="E90" s="8">
        <v>0.1</v>
      </c>
      <c r="F90" s="59">
        <f t="shared" si="29"/>
        <v>43</v>
      </c>
      <c r="G90" s="48">
        <f>Q27</f>
        <v>98</v>
      </c>
      <c r="H90" s="111">
        <f t="shared" si="31"/>
        <v>9.8000000000000007</v>
      </c>
      <c r="I90" s="7">
        <f t="shared" si="30"/>
        <v>421.4</v>
      </c>
      <c r="J90" s="6">
        <f t="shared" si="27"/>
        <v>4.3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12"/>
      <c r="G91" s="112"/>
      <c r="H91" s="2">
        <f>SUM(H74:H90)</f>
        <v>61.000000000000014</v>
      </c>
      <c r="I91" s="2">
        <f t="shared" ref="I91:J91" si="32">SUM(I74:I90)</f>
        <v>2623.0000000000014</v>
      </c>
      <c r="J91" s="45">
        <f t="shared" si="32"/>
        <v>41.360046153846149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0.7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1</v>
      </c>
      <c r="C107" s="182" t="s">
        <v>30</v>
      </c>
      <c r="D107" s="36" t="s">
        <v>75</v>
      </c>
      <c r="E107" s="6">
        <v>8.5000000000000006E-2</v>
      </c>
      <c r="F107" s="47">
        <f>B107*43</f>
        <v>43</v>
      </c>
      <c r="G107" s="47">
        <f>Q7</f>
        <v>170</v>
      </c>
      <c r="H107" s="5">
        <f>G107*E107</f>
        <v>14.450000000000001</v>
      </c>
      <c r="I107" s="7">
        <f t="shared" ref="I107:I116" si="33">J107*G107</f>
        <v>621.35</v>
      </c>
      <c r="J107" s="8">
        <f>F107*E107</f>
        <v>3.6550000000000002</v>
      </c>
    </row>
    <row r="108" spans="1:45" ht="15.75" customHeight="1" x14ac:dyDescent="0.25">
      <c r="A108" s="201"/>
      <c r="B108" s="60">
        <f>B107</f>
        <v>1</v>
      </c>
      <c r="C108" s="182"/>
      <c r="D108" s="36" t="s">
        <v>11</v>
      </c>
      <c r="E108" s="6">
        <v>2.9000000000000001E-2</v>
      </c>
      <c r="F108" s="58">
        <f>F107</f>
        <v>43</v>
      </c>
      <c r="G108" s="47">
        <f>Q12</f>
        <v>27</v>
      </c>
      <c r="H108" s="5">
        <f>G108*E108</f>
        <v>0.78300000000000003</v>
      </c>
      <c r="I108" s="7">
        <f t="shared" si="33"/>
        <v>33.669000000000004</v>
      </c>
      <c r="J108" s="8">
        <f t="shared" ref="J108:J127" si="34">F108*E108</f>
        <v>1.2470000000000001</v>
      </c>
    </row>
    <row r="109" spans="1:45" ht="15.75" customHeight="1" x14ac:dyDescent="0.25">
      <c r="A109" s="201"/>
      <c r="B109" s="60">
        <f t="shared" ref="B109:B127" si="35">B108</f>
        <v>1</v>
      </c>
      <c r="C109" s="182"/>
      <c r="D109" s="37" t="s">
        <v>7</v>
      </c>
      <c r="E109" s="6">
        <v>6.0000000000000001E-3</v>
      </c>
      <c r="F109" s="58">
        <f t="shared" ref="F109:F127" si="36">F108</f>
        <v>43</v>
      </c>
      <c r="G109" s="47">
        <f>Q22</f>
        <v>115</v>
      </c>
      <c r="H109" s="5">
        <f>G109*E109</f>
        <v>0.69000000000000006</v>
      </c>
      <c r="I109" s="7">
        <f t="shared" si="33"/>
        <v>29.67</v>
      </c>
      <c r="J109" s="8">
        <f t="shared" si="34"/>
        <v>0.25800000000000001</v>
      </c>
    </row>
    <row r="110" spans="1:45" ht="15.75" customHeight="1" x14ac:dyDescent="0.25">
      <c r="A110" s="201"/>
      <c r="B110" s="60">
        <f t="shared" si="35"/>
        <v>1</v>
      </c>
      <c r="C110" s="183" t="s">
        <v>31</v>
      </c>
      <c r="D110" s="36" t="s">
        <v>81</v>
      </c>
      <c r="E110" s="6">
        <f>H110/G110</f>
        <v>1.1447499999999989E-2</v>
      </c>
      <c r="F110" s="58">
        <f t="shared" si="36"/>
        <v>43</v>
      </c>
      <c r="G110" s="47">
        <f>Q17</f>
        <v>400</v>
      </c>
      <c r="H110" s="5">
        <f>61-H107-H108-H109-H111-H112-H113-H114-H115-H116-H117-H118-H119-H120-H121-H122-H123-H124-H125-H126-H127</f>
        <v>4.5789999999999953</v>
      </c>
      <c r="I110" s="7">
        <f t="shared" si="33"/>
        <v>196.89699999999982</v>
      </c>
      <c r="J110" s="8">
        <f t="shared" si="34"/>
        <v>0.49224249999999953</v>
      </c>
    </row>
    <row r="111" spans="1:45" ht="15.75" customHeight="1" x14ac:dyDescent="0.25">
      <c r="A111" s="201"/>
      <c r="B111" s="60">
        <f t="shared" si="35"/>
        <v>1</v>
      </c>
      <c r="C111" s="184"/>
      <c r="D111" s="36" t="s">
        <v>8</v>
      </c>
      <c r="E111" s="6">
        <v>0.107</v>
      </c>
      <c r="F111" s="58">
        <f t="shared" si="36"/>
        <v>43</v>
      </c>
      <c r="G111" s="47">
        <f>Q10</f>
        <v>50</v>
      </c>
      <c r="H111" s="5">
        <f t="shared" ref="H111:H116" si="37">G111*E111</f>
        <v>5.35</v>
      </c>
      <c r="I111" s="7">
        <f t="shared" si="33"/>
        <v>230.05</v>
      </c>
      <c r="J111" s="8">
        <f t="shared" si="34"/>
        <v>4.601</v>
      </c>
    </row>
    <row r="112" spans="1:45" ht="15.75" customHeight="1" x14ac:dyDescent="0.25">
      <c r="A112" s="201"/>
      <c r="B112" s="60">
        <f t="shared" si="35"/>
        <v>1</v>
      </c>
      <c r="C112" s="184"/>
      <c r="D112" s="36" t="s">
        <v>87</v>
      </c>
      <c r="E112" s="6">
        <v>6.0000000000000001E-3</v>
      </c>
      <c r="F112" s="58">
        <f t="shared" si="36"/>
        <v>43</v>
      </c>
      <c r="G112" s="47">
        <f>Q18</f>
        <v>58</v>
      </c>
      <c r="H112" s="5">
        <f t="shared" si="37"/>
        <v>0.34800000000000003</v>
      </c>
      <c r="I112" s="7">
        <f t="shared" si="33"/>
        <v>14.964</v>
      </c>
      <c r="J112" s="8">
        <f t="shared" si="34"/>
        <v>0.25800000000000001</v>
      </c>
    </row>
    <row r="113" spans="1:10" s="13" customFormat="1" ht="12.75" x14ac:dyDescent="0.25">
      <c r="A113" s="201"/>
      <c r="B113" s="60">
        <f t="shared" si="35"/>
        <v>1</v>
      </c>
      <c r="C113" s="184"/>
      <c r="D113" s="36" t="s">
        <v>9</v>
      </c>
      <c r="E113" s="6">
        <v>1.3000000000000001E-2</v>
      </c>
      <c r="F113" s="58">
        <f t="shared" si="36"/>
        <v>43</v>
      </c>
      <c r="G113" s="47">
        <f>Q11</f>
        <v>40</v>
      </c>
      <c r="H113" s="5">
        <f t="shared" si="37"/>
        <v>0.52</v>
      </c>
      <c r="I113" s="7">
        <f t="shared" si="33"/>
        <v>22.360000000000003</v>
      </c>
      <c r="J113" s="8">
        <f t="shared" si="34"/>
        <v>0.55900000000000005</v>
      </c>
    </row>
    <row r="114" spans="1:10" s="13" customFormat="1" ht="12.75" x14ac:dyDescent="0.25">
      <c r="A114" s="201"/>
      <c r="B114" s="60">
        <f t="shared" si="35"/>
        <v>1</v>
      </c>
      <c r="C114" s="184"/>
      <c r="D114" s="37" t="s">
        <v>11</v>
      </c>
      <c r="E114" s="6">
        <v>1.2E-2</v>
      </c>
      <c r="F114" s="58">
        <f t="shared" si="36"/>
        <v>43</v>
      </c>
      <c r="G114" s="47">
        <f>Q12</f>
        <v>27</v>
      </c>
      <c r="H114" s="5">
        <f t="shared" si="37"/>
        <v>0.32400000000000001</v>
      </c>
      <c r="I114" s="7">
        <f t="shared" si="33"/>
        <v>13.932</v>
      </c>
      <c r="J114" s="8">
        <f t="shared" si="34"/>
        <v>0.51600000000000001</v>
      </c>
    </row>
    <row r="115" spans="1:10" s="13" customFormat="1" ht="12.75" x14ac:dyDescent="0.25">
      <c r="A115" s="201"/>
      <c r="B115" s="60">
        <f t="shared" si="35"/>
        <v>1</v>
      </c>
      <c r="C115" s="184"/>
      <c r="D115" s="37" t="s">
        <v>7</v>
      </c>
      <c r="E115" s="6">
        <v>3.0000000000000001E-3</v>
      </c>
      <c r="F115" s="58">
        <f t="shared" si="36"/>
        <v>43</v>
      </c>
      <c r="G115" s="47">
        <f>Q22</f>
        <v>115</v>
      </c>
      <c r="H115" s="5">
        <f t="shared" si="37"/>
        <v>0.34500000000000003</v>
      </c>
      <c r="I115" s="7">
        <f t="shared" si="33"/>
        <v>14.835000000000001</v>
      </c>
      <c r="J115" s="8">
        <f t="shared" si="34"/>
        <v>0.129</v>
      </c>
    </row>
    <row r="116" spans="1:10" s="13" customFormat="1" ht="12.75" x14ac:dyDescent="0.25">
      <c r="A116" s="201"/>
      <c r="B116" s="60">
        <f t="shared" si="35"/>
        <v>1</v>
      </c>
      <c r="C116" s="184"/>
      <c r="D116" s="37" t="s">
        <v>32</v>
      </c>
      <c r="E116" s="6">
        <v>6.0000000000000001E-3</v>
      </c>
      <c r="F116" s="58">
        <f t="shared" si="36"/>
        <v>43</v>
      </c>
      <c r="G116" s="47">
        <f>Q13</f>
        <v>170</v>
      </c>
      <c r="H116" s="5">
        <f t="shared" si="37"/>
        <v>1.02</v>
      </c>
      <c r="I116" s="7">
        <f t="shared" si="33"/>
        <v>43.86</v>
      </c>
      <c r="J116" s="8">
        <f t="shared" si="34"/>
        <v>0.25800000000000001</v>
      </c>
    </row>
    <row r="117" spans="1:10" s="13" customFormat="1" ht="12.75" x14ac:dyDescent="0.25">
      <c r="A117" s="201"/>
      <c r="B117" s="60">
        <f t="shared" si="35"/>
        <v>1</v>
      </c>
      <c r="C117" s="185"/>
      <c r="D117" s="37" t="s">
        <v>79</v>
      </c>
      <c r="E117" s="6">
        <v>0.188</v>
      </c>
      <c r="F117" s="58">
        <f t="shared" si="36"/>
        <v>43</v>
      </c>
      <c r="G117" s="47"/>
      <c r="H117" s="5"/>
      <c r="I117" s="7"/>
      <c r="J117" s="8">
        <f t="shared" si="34"/>
        <v>8.0839999999999996</v>
      </c>
    </row>
    <row r="118" spans="1:10" s="13" customFormat="1" ht="12.75" x14ac:dyDescent="0.25">
      <c r="A118" s="201"/>
      <c r="B118" s="60">
        <f t="shared" si="35"/>
        <v>1</v>
      </c>
      <c r="C118" s="186" t="s">
        <v>86</v>
      </c>
      <c r="D118" s="36" t="s">
        <v>81</v>
      </c>
      <c r="E118" s="6">
        <v>0.04</v>
      </c>
      <c r="F118" s="58">
        <f t="shared" si="36"/>
        <v>43</v>
      </c>
      <c r="G118" s="47">
        <f>Q17</f>
        <v>400</v>
      </c>
      <c r="H118" s="5">
        <f t="shared" ref="H118:H125" si="38">G118*E118</f>
        <v>16</v>
      </c>
      <c r="I118" s="7">
        <f t="shared" ref="I118:I125" si="39">J118*G118</f>
        <v>688</v>
      </c>
      <c r="J118" s="8">
        <f t="shared" si="34"/>
        <v>1.72</v>
      </c>
    </row>
    <row r="119" spans="1:10" s="13" customFormat="1" ht="12.75" x14ac:dyDescent="0.25">
      <c r="A119" s="201"/>
      <c r="B119" s="60">
        <f t="shared" si="35"/>
        <v>1</v>
      </c>
      <c r="C119" s="187"/>
      <c r="D119" s="36" t="s">
        <v>9</v>
      </c>
      <c r="E119" s="6">
        <v>3.0000000000000001E-3</v>
      </c>
      <c r="F119" s="58">
        <f t="shared" si="36"/>
        <v>43</v>
      </c>
      <c r="G119" s="47">
        <f>Q11</f>
        <v>40</v>
      </c>
      <c r="H119" s="5">
        <f t="shared" si="38"/>
        <v>0.12</v>
      </c>
      <c r="I119" s="7">
        <f t="shared" si="39"/>
        <v>5.16</v>
      </c>
      <c r="J119" s="8">
        <f t="shared" si="34"/>
        <v>0.129</v>
      </c>
    </row>
    <row r="120" spans="1:10" s="13" customFormat="1" ht="12.75" x14ac:dyDescent="0.25">
      <c r="A120" s="201"/>
      <c r="B120" s="60">
        <f t="shared" si="35"/>
        <v>1</v>
      </c>
      <c r="C120" s="188"/>
      <c r="D120" s="36" t="s">
        <v>11</v>
      </c>
      <c r="E120" s="6">
        <v>3.0000000000000001E-3</v>
      </c>
      <c r="F120" s="58">
        <f t="shared" si="36"/>
        <v>43</v>
      </c>
      <c r="G120" s="47">
        <f>Q12</f>
        <v>27</v>
      </c>
      <c r="H120" s="5">
        <f t="shared" si="38"/>
        <v>8.1000000000000003E-2</v>
      </c>
      <c r="I120" s="7">
        <f t="shared" si="39"/>
        <v>3.4830000000000001</v>
      </c>
      <c r="J120" s="8">
        <f t="shared" si="34"/>
        <v>0.129</v>
      </c>
    </row>
    <row r="121" spans="1:10" s="13" customFormat="1" ht="12.75" x14ac:dyDescent="0.25">
      <c r="A121" s="201"/>
      <c r="B121" s="60">
        <f t="shared" si="35"/>
        <v>1</v>
      </c>
      <c r="C121" s="208" t="s">
        <v>42</v>
      </c>
      <c r="D121" s="36" t="s">
        <v>43</v>
      </c>
      <c r="E121" s="6">
        <v>5.0999999999999997E-2</v>
      </c>
      <c r="F121" s="58">
        <f t="shared" si="36"/>
        <v>43</v>
      </c>
      <c r="G121" s="47">
        <f>Q37</f>
        <v>55</v>
      </c>
      <c r="H121" s="5">
        <f t="shared" si="38"/>
        <v>2.8049999999999997</v>
      </c>
      <c r="I121" s="7">
        <f t="shared" si="39"/>
        <v>120.61500000000001</v>
      </c>
      <c r="J121" s="8">
        <f t="shared" si="34"/>
        <v>2.1930000000000001</v>
      </c>
    </row>
    <row r="122" spans="1:10" s="13" customFormat="1" ht="12.75" x14ac:dyDescent="0.25">
      <c r="A122" s="201"/>
      <c r="B122" s="60">
        <f t="shared" si="35"/>
        <v>1</v>
      </c>
      <c r="C122" s="208"/>
      <c r="D122" s="36" t="s">
        <v>27</v>
      </c>
      <c r="E122" s="6">
        <v>5.0000000000000001E-3</v>
      </c>
      <c r="F122" s="58">
        <f t="shared" si="36"/>
        <v>43</v>
      </c>
      <c r="G122" s="47">
        <f>Q14</f>
        <v>750</v>
      </c>
      <c r="H122" s="5">
        <f t="shared" si="38"/>
        <v>3.75</v>
      </c>
      <c r="I122" s="7">
        <f t="shared" si="39"/>
        <v>161.25</v>
      </c>
      <c r="J122" s="8">
        <f t="shared" si="34"/>
        <v>0.215</v>
      </c>
    </row>
    <row r="123" spans="1:10" s="13" customFormat="1" ht="12.75" x14ac:dyDescent="0.25">
      <c r="A123" s="201"/>
      <c r="B123" s="60">
        <f t="shared" si="35"/>
        <v>1</v>
      </c>
      <c r="C123" s="205" t="s">
        <v>93</v>
      </c>
      <c r="D123" s="36" t="s">
        <v>25</v>
      </c>
      <c r="E123" s="6">
        <v>4.5999999999999999E-2</v>
      </c>
      <c r="F123" s="58">
        <f t="shared" si="36"/>
        <v>43</v>
      </c>
      <c r="G123" s="47">
        <f>Q35</f>
        <v>150</v>
      </c>
      <c r="H123" s="5">
        <f t="shared" si="38"/>
        <v>6.8999999999999995</v>
      </c>
      <c r="I123" s="7">
        <f t="shared" si="39"/>
        <v>296.7</v>
      </c>
      <c r="J123" s="8">
        <f t="shared" si="34"/>
        <v>1.978</v>
      </c>
    </row>
    <row r="124" spans="1:10" s="13" customFormat="1" ht="12.75" x14ac:dyDescent="0.25">
      <c r="A124" s="201"/>
      <c r="B124" s="60">
        <f t="shared" si="35"/>
        <v>1</v>
      </c>
      <c r="C124" s="206"/>
      <c r="D124" s="36" t="s">
        <v>12</v>
      </c>
      <c r="E124" s="6">
        <v>2.4E-2</v>
      </c>
      <c r="F124" s="58">
        <f t="shared" si="36"/>
        <v>43</v>
      </c>
      <c r="G124" s="47">
        <f>Q15</f>
        <v>53</v>
      </c>
      <c r="H124" s="5">
        <f t="shared" si="38"/>
        <v>1.272</v>
      </c>
      <c r="I124" s="7">
        <f t="shared" si="39"/>
        <v>54.695999999999998</v>
      </c>
      <c r="J124" s="8">
        <f t="shared" si="34"/>
        <v>1.032</v>
      </c>
    </row>
    <row r="125" spans="1:10" s="13" customFormat="1" ht="12.75" x14ac:dyDescent="0.25">
      <c r="A125" s="201"/>
      <c r="B125" s="60">
        <f t="shared" si="35"/>
        <v>1</v>
      </c>
      <c r="C125" s="206"/>
      <c r="D125" s="36" t="s">
        <v>13</v>
      </c>
      <c r="E125" s="40">
        <v>2.0000000000000001E-4</v>
      </c>
      <c r="F125" s="58">
        <f t="shared" si="36"/>
        <v>43</v>
      </c>
      <c r="G125" s="47">
        <f>Q16</f>
        <v>315</v>
      </c>
      <c r="H125" s="5">
        <f t="shared" si="38"/>
        <v>6.3E-2</v>
      </c>
      <c r="I125" s="7">
        <f t="shared" si="39"/>
        <v>2.7090000000000001</v>
      </c>
      <c r="J125" s="8">
        <f t="shared" si="34"/>
        <v>8.6E-3</v>
      </c>
    </row>
    <row r="126" spans="1:10" s="13" customFormat="1" ht="12.75" x14ac:dyDescent="0.25">
      <c r="A126" s="201"/>
      <c r="B126" s="60">
        <f t="shared" si="35"/>
        <v>1</v>
      </c>
      <c r="C126" s="207"/>
      <c r="D126" s="36" t="s">
        <v>79</v>
      </c>
      <c r="E126" s="6">
        <v>0.17199999999999999</v>
      </c>
      <c r="F126" s="58">
        <f t="shared" si="36"/>
        <v>43</v>
      </c>
      <c r="G126" s="47"/>
      <c r="H126" s="5"/>
      <c r="I126" s="7"/>
      <c r="J126" s="8">
        <f t="shared" si="34"/>
        <v>7.395999999999999</v>
      </c>
    </row>
    <row r="127" spans="1:10" s="13" customFormat="1" ht="12.75" x14ac:dyDescent="0.25">
      <c r="A127" s="201"/>
      <c r="B127" s="60">
        <f t="shared" si="35"/>
        <v>1</v>
      </c>
      <c r="C127" s="3" t="s">
        <v>38</v>
      </c>
      <c r="D127" s="41" t="s">
        <v>38</v>
      </c>
      <c r="E127" s="6">
        <v>0.04</v>
      </c>
      <c r="F127" s="58">
        <f t="shared" si="36"/>
        <v>43</v>
      </c>
      <c r="G127" s="47">
        <f>Q20</f>
        <v>40</v>
      </c>
      <c r="H127" s="5">
        <f>G127*E127</f>
        <v>1.6</v>
      </c>
      <c r="I127" s="7">
        <f>J127*G127</f>
        <v>68.8</v>
      </c>
      <c r="J127" s="8">
        <f t="shared" si="34"/>
        <v>1.72</v>
      </c>
    </row>
    <row r="128" spans="1:10" s="13" customFormat="1" ht="12.75" x14ac:dyDescent="0.25">
      <c r="A128" s="174" t="s">
        <v>41</v>
      </c>
      <c r="B128" s="174"/>
      <c r="C128" s="174"/>
      <c r="D128" s="174"/>
      <c r="E128" s="45"/>
      <c r="F128" s="112"/>
      <c r="G128" s="112"/>
      <c r="H128" s="2">
        <f>SUM(H107:H127)</f>
        <v>60.999999999999993</v>
      </c>
      <c r="I128" s="2">
        <f t="shared" ref="I128:J128" si="40">SUM(I107:I127)</f>
        <v>2622.9999999999991</v>
      </c>
      <c r="J128" s="45">
        <f t="shared" si="40"/>
        <v>36.577842500000003</v>
      </c>
    </row>
    <row r="129" spans="1:10" s="13" customFormat="1" ht="12.75" x14ac:dyDescent="0.25">
      <c r="A129" s="201" t="s">
        <v>63</v>
      </c>
      <c r="B129" s="52">
        <v>1</v>
      </c>
      <c r="C129" s="182" t="s">
        <v>78</v>
      </c>
      <c r="D129" s="36" t="s">
        <v>6</v>
      </c>
      <c r="E129" s="6">
        <v>4.5999999999999999E-2</v>
      </c>
      <c r="F129" s="47">
        <f>B129*32</f>
        <v>32</v>
      </c>
      <c r="G129" s="47">
        <f>Q9</f>
        <v>38</v>
      </c>
      <c r="H129" s="5">
        <f t="shared" ref="H129:H137" si="41">G129*E129</f>
        <v>1.748</v>
      </c>
      <c r="I129" s="7">
        <f t="shared" ref="I129:I137" si="42">J129*G129</f>
        <v>55.936</v>
      </c>
      <c r="J129" s="8">
        <f>F129*E129</f>
        <v>1.472</v>
      </c>
    </row>
    <row r="130" spans="1:10" s="13" customFormat="1" ht="12.75" x14ac:dyDescent="0.25">
      <c r="A130" s="201"/>
      <c r="B130" s="60">
        <f>B129</f>
        <v>1</v>
      </c>
      <c r="C130" s="182"/>
      <c r="D130" s="36" t="s">
        <v>35</v>
      </c>
      <c r="E130" s="6">
        <v>0.02</v>
      </c>
      <c r="F130" s="58">
        <f>F129</f>
        <v>32</v>
      </c>
      <c r="G130" s="48">
        <f>Q38</f>
        <v>106</v>
      </c>
      <c r="H130" s="5">
        <f t="shared" si="41"/>
        <v>2.12</v>
      </c>
      <c r="I130" s="7">
        <f t="shared" si="42"/>
        <v>67.84</v>
      </c>
      <c r="J130" s="8">
        <f t="shared" ref="J130:J151" si="43">F130*E130</f>
        <v>0.64</v>
      </c>
    </row>
    <row r="131" spans="1:10" s="13" customFormat="1" ht="12.75" x14ac:dyDescent="0.25">
      <c r="A131" s="201"/>
      <c r="B131" s="60">
        <f t="shared" ref="B131:B151" si="44">B130</f>
        <v>1</v>
      </c>
      <c r="C131" s="182"/>
      <c r="D131" s="37" t="s">
        <v>7</v>
      </c>
      <c r="E131" s="6">
        <v>3.0000000000000001E-3</v>
      </c>
      <c r="F131" s="58">
        <f t="shared" ref="F131:F151" si="45">F130</f>
        <v>32</v>
      </c>
      <c r="G131" s="49">
        <f>Q22</f>
        <v>115</v>
      </c>
      <c r="H131" s="5">
        <f t="shared" si="41"/>
        <v>0.34500000000000003</v>
      </c>
      <c r="I131" s="7">
        <f t="shared" si="42"/>
        <v>11.040000000000001</v>
      </c>
      <c r="J131" s="8">
        <f t="shared" si="43"/>
        <v>9.6000000000000002E-2</v>
      </c>
    </row>
    <row r="132" spans="1:10" s="13" customFormat="1" ht="12.75" x14ac:dyDescent="0.25">
      <c r="A132" s="201"/>
      <c r="B132" s="60">
        <f t="shared" si="44"/>
        <v>1</v>
      </c>
      <c r="C132" s="182"/>
      <c r="D132" s="36" t="s">
        <v>9</v>
      </c>
      <c r="E132" s="6">
        <v>1.3000000000000001E-2</v>
      </c>
      <c r="F132" s="58">
        <f t="shared" si="45"/>
        <v>32</v>
      </c>
      <c r="G132" s="49">
        <f>Q11</f>
        <v>40</v>
      </c>
      <c r="H132" s="5">
        <f t="shared" si="41"/>
        <v>0.52</v>
      </c>
      <c r="I132" s="7">
        <f t="shared" si="42"/>
        <v>16.64</v>
      </c>
      <c r="J132" s="8">
        <f t="shared" si="43"/>
        <v>0.41600000000000004</v>
      </c>
    </row>
    <row r="133" spans="1:10" s="13" customFormat="1" ht="12.75" x14ac:dyDescent="0.25">
      <c r="A133" s="201"/>
      <c r="B133" s="60">
        <f t="shared" si="44"/>
        <v>1</v>
      </c>
      <c r="C133" s="183" t="s">
        <v>72</v>
      </c>
      <c r="D133" s="36" t="s">
        <v>8</v>
      </c>
      <c r="E133" s="6">
        <v>0.107</v>
      </c>
      <c r="F133" s="58">
        <f t="shared" si="45"/>
        <v>32</v>
      </c>
      <c r="G133" s="47">
        <f>Q10</f>
        <v>50</v>
      </c>
      <c r="H133" s="5">
        <f t="shared" si="41"/>
        <v>5.35</v>
      </c>
      <c r="I133" s="42">
        <f t="shared" si="42"/>
        <v>171.2</v>
      </c>
      <c r="J133" s="28">
        <f t="shared" si="43"/>
        <v>3.4239999999999999</v>
      </c>
    </row>
    <row r="134" spans="1:10" s="13" customFormat="1" ht="12.75" x14ac:dyDescent="0.25">
      <c r="A134" s="201"/>
      <c r="B134" s="60">
        <f t="shared" si="44"/>
        <v>1</v>
      </c>
      <c r="C134" s="184"/>
      <c r="D134" s="36" t="s">
        <v>73</v>
      </c>
      <c r="E134" s="6">
        <v>5.0000000000000001E-3</v>
      </c>
      <c r="F134" s="58">
        <f t="shared" si="45"/>
        <v>32</v>
      </c>
      <c r="G134" s="47">
        <f>Q39</f>
        <v>40</v>
      </c>
      <c r="H134" s="5">
        <f t="shared" si="41"/>
        <v>0.2</v>
      </c>
      <c r="I134" s="42">
        <f t="shared" si="42"/>
        <v>6.4</v>
      </c>
      <c r="J134" s="28">
        <f t="shared" si="43"/>
        <v>0.16</v>
      </c>
    </row>
    <row r="135" spans="1:10" s="13" customFormat="1" ht="12.75" x14ac:dyDescent="0.25">
      <c r="A135" s="201"/>
      <c r="B135" s="60">
        <f t="shared" si="44"/>
        <v>1</v>
      </c>
      <c r="C135" s="184"/>
      <c r="D135" s="36" t="s">
        <v>9</v>
      </c>
      <c r="E135" s="6">
        <v>1.3000000000000001E-2</v>
      </c>
      <c r="F135" s="58">
        <f t="shared" si="45"/>
        <v>32</v>
      </c>
      <c r="G135" s="47">
        <f>Q11</f>
        <v>40</v>
      </c>
      <c r="H135" s="5">
        <f t="shared" si="41"/>
        <v>0.52</v>
      </c>
      <c r="I135" s="42">
        <f t="shared" si="42"/>
        <v>16.64</v>
      </c>
      <c r="J135" s="28">
        <f t="shared" si="43"/>
        <v>0.41600000000000004</v>
      </c>
    </row>
    <row r="136" spans="1:10" s="13" customFormat="1" ht="12.75" x14ac:dyDescent="0.25">
      <c r="A136" s="201"/>
      <c r="B136" s="60">
        <f t="shared" si="44"/>
        <v>1</v>
      </c>
      <c r="C136" s="184"/>
      <c r="D136" s="37" t="s">
        <v>11</v>
      </c>
      <c r="E136" s="6">
        <v>6.0000000000000001E-3</v>
      </c>
      <c r="F136" s="58">
        <f t="shared" si="45"/>
        <v>32</v>
      </c>
      <c r="G136" s="47">
        <f>Q12</f>
        <v>27</v>
      </c>
      <c r="H136" s="5">
        <f t="shared" si="41"/>
        <v>0.16200000000000001</v>
      </c>
      <c r="I136" s="42">
        <f t="shared" si="42"/>
        <v>5.1840000000000002</v>
      </c>
      <c r="J136" s="28">
        <f t="shared" si="43"/>
        <v>0.192</v>
      </c>
    </row>
    <row r="137" spans="1:10" s="13" customFormat="1" ht="12.75" x14ac:dyDescent="0.25">
      <c r="A137" s="201"/>
      <c r="B137" s="60">
        <f t="shared" si="44"/>
        <v>1</v>
      </c>
      <c r="C137" s="184"/>
      <c r="D137" s="37" t="s">
        <v>7</v>
      </c>
      <c r="E137" s="6">
        <v>5.0000000000000001E-3</v>
      </c>
      <c r="F137" s="58">
        <f t="shared" si="45"/>
        <v>32</v>
      </c>
      <c r="G137" s="47">
        <f>Q22</f>
        <v>115</v>
      </c>
      <c r="H137" s="5">
        <f t="shared" si="41"/>
        <v>0.57500000000000007</v>
      </c>
      <c r="I137" s="42">
        <f t="shared" si="42"/>
        <v>18.400000000000002</v>
      </c>
      <c r="J137" s="28">
        <f t="shared" si="43"/>
        <v>0.16</v>
      </c>
    </row>
    <row r="138" spans="1:10" s="13" customFormat="1" ht="12.75" x14ac:dyDescent="0.25">
      <c r="A138" s="201"/>
      <c r="B138" s="60">
        <f t="shared" si="44"/>
        <v>1</v>
      </c>
      <c r="C138" s="185"/>
      <c r="D138" s="37" t="s">
        <v>79</v>
      </c>
      <c r="E138" s="6">
        <v>0.188</v>
      </c>
      <c r="F138" s="58">
        <f t="shared" si="45"/>
        <v>32</v>
      </c>
      <c r="G138" s="47"/>
      <c r="H138" s="5"/>
      <c r="I138" s="42"/>
      <c r="J138" s="28">
        <f t="shared" si="43"/>
        <v>6.016</v>
      </c>
    </row>
    <row r="139" spans="1:10" s="13" customFormat="1" ht="12.75" x14ac:dyDescent="0.25">
      <c r="A139" s="201"/>
      <c r="B139" s="60">
        <f t="shared" si="44"/>
        <v>1</v>
      </c>
      <c r="C139" s="205" t="s">
        <v>71</v>
      </c>
      <c r="D139" s="36" t="s">
        <v>81</v>
      </c>
      <c r="E139" s="6">
        <f>H139/G139</f>
        <v>6.583E-2</v>
      </c>
      <c r="F139" s="58">
        <f t="shared" si="45"/>
        <v>32</v>
      </c>
      <c r="G139" s="47">
        <f>Q17</f>
        <v>400</v>
      </c>
      <c r="H139" s="5">
        <f>61-H129-H130-H131-H132-H133-H134-H135-H136-H137-H138-H140-H141-H142-H143-H144-H145-H146-H147-H148-H149-H150-H151</f>
        <v>26.331999999999997</v>
      </c>
      <c r="I139" s="42">
        <f t="shared" ref="I139:I149" si="46">J139*G139</f>
        <v>842.62400000000002</v>
      </c>
      <c r="J139" s="28">
        <f t="shared" si="43"/>
        <v>2.10656</v>
      </c>
    </row>
    <row r="140" spans="1:10" s="13" customFormat="1" ht="12.75" x14ac:dyDescent="0.25">
      <c r="A140" s="201"/>
      <c r="B140" s="60">
        <f t="shared" si="44"/>
        <v>1</v>
      </c>
      <c r="C140" s="206"/>
      <c r="D140" s="37" t="s">
        <v>7</v>
      </c>
      <c r="E140" s="6">
        <v>5.0000000000000001E-3</v>
      </c>
      <c r="F140" s="58">
        <f t="shared" si="45"/>
        <v>32</v>
      </c>
      <c r="G140" s="47">
        <f>Q22</f>
        <v>115</v>
      </c>
      <c r="H140" s="5">
        <f t="shared" ref="H140:H149" si="47">G140*E140</f>
        <v>0.57500000000000007</v>
      </c>
      <c r="I140" s="42">
        <f t="shared" si="46"/>
        <v>18.400000000000002</v>
      </c>
      <c r="J140" s="28">
        <f t="shared" si="43"/>
        <v>0.16</v>
      </c>
    </row>
    <row r="141" spans="1:10" s="13" customFormat="1" ht="12.75" x14ac:dyDescent="0.25">
      <c r="A141" s="201"/>
      <c r="B141" s="60">
        <f t="shared" si="44"/>
        <v>1</v>
      </c>
      <c r="C141" s="206"/>
      <c r="D141" s="37" t="s">
        <v>32</v>
      </c>
      <c r="E141" s="6">
        <v>1.2E-2</v>
      </c>
      <c r="F141" s="58">
        <f t="shared" si="45"/>
        <v>32</v>
      </c>
      <c r="G141" s="49">
        <f>Q13</f>
        <v>170</v>
      </c>
      <c r="H141" s="5">
        <f t="shared" si="47"/>
        <v>2.04</v>
      </c>
      <c r="I141" s="42">
        <f t="shared" si="46"/>
        <v>65.28</v>
      </c>
      <c r="J141" s="28">
        <f t="shared" si="43"/>
        <v>0.38400000000000001</v>
      </c>
    </row>
    <row r="142" spans="1:10" s="13" customFormat="1" ht="12.75" x14ac:dyDescent="0.25">
      <c r="A142" s="201"/>
      <c r="B142" s="60">
        <f t="shared" si="44"/>
        <v>1</v>
      </c>
      <c r="C142" s="206"/>
      <c r="D142" s="37" t="s">
        <v>11</v>
      </c>
      <c r="E142" s="6">
        <v>1.7999999999999999E-2</v>
      </c>
      <c r="F142" s="58">
        <f t="shared" si="45"/>
        <v>32</v>
      </c>
      <c r="G142" s="47">
        <f>Q12</f>
        <v>27</v>
      </c>
      <c r="H142" s="5">
        <f t="shared" si="47"/>
        <v>0.48599999999999999</v>
      </c>
      <c r="I142" s="42">
        <f t="shared" si="46"/>
        <v>15.552</v>
      </c>
      <c r="J142" s="28">
        <f t="shared" si="43"/>
        <v>0.57599999999999996</v>
      </c>
    </row>
    <row r="143" spans="1:10" s="13" customFormat="1" ht="12.75" x14ac:dyDescent="0.25">
      <c r="A143" s="201"/>
      <c r="B143" s="60">
        <f t="shared" si="44"/>
        <v>1</v>
      </c>
      <c r="C143" s="207"/>
      <c r="D143" s="36" t="s">
        <v>16</v>
      </c>
      <c r="E143" s="6">
        <v>4.0000000000000001E-3</v>
      </c>
      <c r="F143" s="58">
        <f t="shared" si="45"/>
        <v>32</v>
      </c>
      <c r="G143" s="47">
        <f>Q40</f>
        <v>47</v>
      </c>
      <c r="H143" s="5">
        <f t="shared" si="47"/>
        <v>0.188</v>
      </c>
      <c r="I143" s="42">
        <f t="shared" si="46"/>
        <v>6.016</v>
      </c>
      <c r="J143" s="28">
        <f t="shared" si="43"/>
        <v>0.128</v>
      </c>
    </row>
    <row r="144" spans="1:10" s="13" customFormat="1" ht="12.75" x14ac:dyDescent="0.25">
      <c r="A144" s="201"/>
      <c r="B144" s="60">
        <f t="shared" si="44"/>
        <v>1</v>
      </c>
      <c r="C144" s="192" t="s">
        <v>37</v>
      </c>
      <c r="D144" s="36" t="s">
        <v>8</v>
      </c>
      <c r="E144" s="6">
        <v>0.17100000000000001</v>
      </c>
      <c r="F144" s="58">
        <f t="shared" si="45"/>
        <v>32</v>
      </c>
      <c r="G144" s="47">
        <f>Q10</f>
        <v>50</v>
      </c>
      <c r="H144" s="5">
        <f t="shared" si="47"/>
        <v>8.5500000000000007</v>
      </c>
      <c r="I144" s="7">
        <f t="shared" si="46"/>
        <v>273.60000000000002</v>
      </c>
      <c r="J144" s="8">
        <f t="shared" si="43"/>
        <v>5.4720000000000004</v>
      </c>
    </row>
    <row r="145" spans="1:45" ht="15.75" customHeight="1" x14ac:dyDescent="0.25">
      <c r="A145" s="201"/>
      <c r="B145" s="60">
        <f t="shared" si="44"/>
        <v>1</v>
      </c>
      <c r="C145" s="193"/>
      <c r="D145" s="36" t="s">
        <v>27</v>
      </c>
      <c r="E145" s="6">
        <v>5.0000000000000001E-3</v>
      </c>
      <c r="F145" s="58">
        <f t="shared" si="45"/>
        <v>32</v>
      </c>
      <c r="G145" s="47">
        <f>Q14</f>
        <v>750</v>
      </c>
      <c r="H145" s="5">
        <f t="shared" si="47"/>
        <v>3.75</v>
      </c>
      <c r="I145" s="7">
        <f t="shared" si="46"/>
        <v>120</v>
      </c>
      <c r="J145" s="8">
        <f t="shared" si="43"/>
        <v>0.16</v>
      </c>
    </row>
    <row r="146" spans="1:45" ht="15.75" customHeight="1" x14ac:dyDescent="0.25">
      <c r="A146" s="201"/>
      <c r="B146" s="60">
        <f t="shared" si="44"/>
        <v>1</v>
      </c>
      <c r="C146" s="194"/>
      <c r="D146" s="36" t="s">
        <v>69</v>
      </c>
      <c r="E146" s="6">
        <v>2.4E-2</v>
      </c>
      <c r="F146" s="58">
        <f t="shared" si="45"/>
        <v>32</v>
      </c>
      <c r="G146" s="47">
        <f>Q24</f>
        <v>84</v>
      </c>
      <c r="H146" s="5">
        <f t="shared" si="47"/>
        <v>2.016</v>
      </c>
      <c r="I146" s="7">
        <f t="shared" si="46"/>
        <v>64.512</v>
      </c>
      <c r="J146" s="8">
        <f t="shared" si="43"/>
        <v>0.76800000000000002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4"/>
        <v>1</v>
      </c>
      <c r="C147" s="183" t="s">
        <v>39</v>
      </c>
      <c r="D147" s="36" t="s">
        <v>76</v>
      </c>
      <c r="E147" s="44">
        <v>0.02</v>
      </c>
      <c r="F147" s="58">
        <f t="shared" si="45"/>
        <v>32</v>
      </c>
      <c r="G147" s="47">
        <f>Q19</f>
        <v>140</v>
      </c>
      <c r="H147" s="5">
        <f t="shared" si="47"/>
        <v>2.8000000000000003</v>
      </c>
      <c r="I147" s="7">
        <f t="shared" si="46"/>
        <v>89.600000000000009</v>
      </c>
      <c r="J147" s="8">
        <f t="shared" si="43"/>
        <v>0.64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4"/>
        <v>1</v>
      </c>
      <c r="C148" s="184"/>
      <c r="D148" s="36" t="s">
        <v>12</v>
      </c>
      <c r="E148" s="44">
        <v>0.02</v>
      </c>
      <c r="F148" s="58">
        <f t="shared" si="45"/>
        <v>32</v>
      </c>
      <c r="G148" s="47">
        <f>Q15</f>
        <v>53</v>
      </c>
      <c r="H148" s="5">
        <f t="shared" si="47"/>
        <v>1.06</v>
      </c>
      <c r="I148" s="7">
        <f t="shared" si="46"/>
        <v>33.92</v>
      </c>
      <c r="J148" s="8">
        <f t="shared" si="43"/>
        <v>0.64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4"/>
        <v>1</v>
      </c>
      <c r="C149" s="184"/>
      <c r="D149" s="36" t="s">
        <v>13</v>
      </c>
      <c r="E149" s="19">
        <v>2.0000000000000001E-4</v>
      </c>
      <c r="F149" s="58">
        <f t="shared" si="45"/>
        <v>32</v>
      </c>
      <c r="G149" s="47">
        <f>Q16</f>
        <v>315</v>
      </c>
      <c r="H149" s="5">
        <f t="shared" si="47"/>
        <v>6.3E-2</v>
      </c>
      <c r="I149" s="7">
        <f t="shared" si="46"/>
        <v>2.016</v>
      </c>
      <c r="J149" s="8">
        <f t="shared" si="43"/>
        <v>6.4000000000000003E-3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4"/>
        <v>1</v>
      </c>
      <c r="C150" s="185"/>
      <c r="D150" s="36" t="s">
        <v>79</v>
      </c>
      <c r="E150" s="44">
        <v>0.2</v>
      </c>
      <c r="F150" s="58">
        <f t="shared" si="45"/>
        <v>32</v>
      </c>
      <c r="G150" s="47"/>
      <c r="H150" s="5"/>
      <c r="I150" s="7"/>
      <c r="J150" s="8">
        <f t="shared" si="43"/>
        <v>6.4</v>
      </c>
      <c r="L150" s="17"/>
    </row>
    <row r="151" spans="1:45" ht="15.75" customHeight="1" x14ac:dyDescent="0.25">
      <c r="A151" s="201"/>
      <c r="B151" s="60">
        <f t="shared" si="44"/>
        <v>1</v>
      </c>
      <c r="C151" s="3" t="s">
        <v>38</v>
      </c>
      <c r="D151" s="41" t="s">
        <v>38</v>
      </c>
      <c r="E151" s="6">
        <v>0.04</v>
      </c>
      <c r="F151" s="58">
        <f t="shared" si="45"/>
        <v>32</v>
      </c>
      <c r="G151" s="47">
        <f>Q20</f>
        <v>40</v>
      </c>
      <c r="H151" s="5">
        <f>G151*E151</f>
        <v>1.6</v>
      </c>
      <c r="I151" s="42">
        <f>J151*G151</f>
        <v>51.2</v>
      </c>
      <c r="J151" s="28">
        <f t="shared" si="43"/>
        <v>1.28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12"/>
      <c r="G152" s="112"/>
      <c r="H152" s="2">
        <f>SUM(H129:H151)</f>
        <v>61</v>
      </c>
      <c r="I152" s="2">
        <f t="shared" ref="I152:J152" si="48">SUM(I129:I151)</f>
        <v>1952</v>
      </c>
      <c r="J152" s="45">
        <f t="shared" si="48"/>
        <v>31.712960000000002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B159*43</f>
        <v>86</v>
      </c>
      <c r="G159" s="47">
        <f>Q9</f>
        <v>38</v>
      </c>
      <c r="H159" s="111">
        <f t="shared" ref="H159:H165" si="49">G159*E159</f>
        <v>0.95000000000000007</v>
      </c>
      <c r="I159" s="7">
        <f t="shared" ref="I159:I169" si="50">J159*G159</f>
        <v>81.7</v>
      </c>
      <c r="J159" s="8">
        <f>F159*E159</f>
        <v>2.15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86</v>
      </c>
      <c r="G160" s="47">
        <f>Q22</f>
        <v>115</v>
      </c>
      <c r="H160" s="111">
        <f t="shared" si="49"/>
        <v>0.69000000000000006</v>
      </c>
      <c r="I160" s="7">
        <f t="shared" si="50"/>
        <v>59.34</v>
      </c>
      <c r="J160" s="8">
        <f t="shared" ref="J160:J177" si="51">F160*E160</f>
        <v>0.51600000000000001</v>
      </c>
      <c r="L160" s="17"/>
    </row>
    <row r="161" spans="1:18" x14ac:dyDescent="0.25">
      <c r="A161" s="203"/>
      <c r="B161" s="57">
        <f t="shared" ref="B161:B177" si="52">B160</f>
        <v>2</v>
      </c>
      <c r="C161" s="193"/>
      <c r="D161" s="36" t="s">
        <v>8</v>
      </c>
      <c r="E161" s="44">
        <v>3.4000000000000002E-2</v>
      </c>
      <c r="F161" s="58">
        <f t="shared" ref="F161:F177" si="53">F160</f>
        <v>86</v>
      </c>
      <c r="G161" s="47">
        <f>Q10</f>
        <v>50</v>
      </c>
      <c r="H161" s="111">
        <f t="shared" si="49"/>
        <v>1.7000000000000002</v>
      </c>
      <c r="I161" s="7">
        <f t="shared" si="50"/>
        <v>146.20000000000002</v>
      </c>
      <c r="J161" s="8">
        <f t="shared" si="51"/>
        <v>2.9240000000000004</v>
      </c>
      <c r="L161" s="17"/>
    </row>
    <row r="162" spans="1:18" x14ac:dyDescent="0.25">
      <c r="A162" s="203"/>
      <c r="B162" s="57">
        <f t="shared" si="52"/>
        <v>2</v>
      </c>
      <c r="C162" s="193"/>
      <c r="D162" s="36" t="s">
        <v>10</v>
      </c>
      <c r="E162" s="44">
        <v>2.5000000000000001E-2</v>
      </c>
      <c r="F162" s="58">
        <f t="shared" si="53"/>
        <v>86</v>
      </c>
      <c r="G162" s="47">
        <f>Q28</f>
        <v>60</v>
      </c>
      <c r="H162" s="111">
        <f t="shared" si="49"/>
        <v>1.5</v>
      </c>
      <c r="I162" s="7">
        <f t="shared" si="50"/>
        <v>129</v>
      </c>
      <c r="J162" s="8">
        <f t="shared" si="51"/>
        <v>2.15</v>
      </c>
      <c r="L162" s="17"/>
    </row>
    <row r="163" spans="1:18" x14ac:dyDescent="0.25">
      <c r="A163" s="203"/>
      <c r="B163" s="57">
        <f t="shared" si="52"/>
        <v>2</v>
      </c>
      <c r="C163" s="193"/>
      <c r="D163" s="36" t="s">
        <v>9</v>
      </c>
      <c r="E163" s="44">
        <v>1.7999999999999999E-2</v>
      </c>
      <c r="F163" s="58">
        <f t="shared" si="53"/>
        <v>86</v>
      </c>
      <c r="G163" s="47">
        <f>Q11</f>
        <v>40</v>
      </c>
      <c r="H163" s="111">
        <f t="shared" si="49"/>
        <v>0.72</v>
      </c>
      <c r="I163" s="7">
        <f t="shared" si="50"/>
        <v>61.919999999999995</v>
      </c>
      <c r="J163" s="8">
        <f t="shared" si="51"/>
        <v>1.5479999999999998</v>
      </c>
      <c r="L163" s="17"/>
    </row>
    <row r="164" spans="1:18" x14ac:dyDescent="0.25">
      <c r="A164" s="203"/>
      <c r="B164" s="57">
        <f t="shared" si="52"/>
        <v>2</v>
      </c>
      <c r="C164" s="194"/>
      <c r="D164" s="36" t="s">
        <v>11</v>
      </c>
      <c r="E164" s="44">
        <v>1.7999999999999999E-2</v>
      </c>
      <c r="F164" s="58">
        <f t="shared" si="53"/>
        <v>86</v>
      </c>
      <c r="G164" s="47">
        <f>Q12</f>
        <v>27</v>
      </c>
      <c r="H164" s="111">
        <f t="shared" si="49"/>
        <v>0.48599999999999999</v>
      </c>
      <c r="I164" s="7">
        <f t="shared" si="50"/>
        <v>41.795999999999992</v>
      </c>
      <c r="J164" s="8">
        <f t="shared" si="51"/>
        <v>1.5479999999999998</v>
      </c>
      <c r="L164" s="17"/>
    </row>
    <row r="165" spans="1:18" x14ac:dyDescent="0.25">
      <c r="A165" s="203"/>
      <c r="B165" s="57">
        <f t="shared" si="52"/>
        <v>2</v>
      </c>
      <c r="C165" s="183" t="s">
        <v>58</v>
      </c>
      <c r="D165" s="36" t="s">
        <v>8</v>
      </c>
      <c r="E165" s="44">
        <v>0.1</v>
      </c>
      <c r="F165" s="58">
        <f t="shared" si="53"/>
        <v>86</v>
      </c>
      <c r="G165" s="47">
        <f>Q10</f>
        <v>50</v>
      </c>
      <c r="H165" s="111">
        <f t="shared" si="49"/>
        <v>5</v>
      </c>
      <c r="I165" s="7">
        <f t="shared" si="50"/>
        <v>430</v>
      </c>
      <c r="J165" s="8">
        <f t="shared" si="51"/>
        <v>8.6</v>
      </c>
      <c r="L165" s="17"/>
    </row>
    <row r="166" spans="1:18" x14ac:dyDescent="0.25">
      <c r="A166" s="203"/>
      <c r="B166" s="57">
        <f t="shared" si="52"/>
        <v>2</v>
      </c>
      <c r="C166" s="184"/>
      <c r="D166" s="37" t="s">
        <v>56</v>
      </c>
      <c r="E166" s="6">
        <v>0.01</v>
      </c>
      <c r="F166" s="58">
        <f t="shared" si="53"/>
        <v>86</v>
      </c>
      <c r="G166" s="48">
        <f>Q37</f>
        <v>55</v>
      </c>
      <c r="H166" s="111">
        <f>E166*G166</f>
        <v>0.55000000000000004</v>
      </c>
      <c r="I166" s="7">
        <f t="shared" si="50"/>
        <v>47.3</v>
      </c>
      <c r="J166" s="6">
        <f t="shared" si="51"/>
        <v>0.86</v>
      </c>
      <c r="L166" s="17"/>
    </row>
    <row r="167" spans="1:18" x14ac:dyDescent="0.25">
      <c r="A167" s="203"/>
      <c r="B167" s="57">
        <f t="shared" si="52"/>
        <v>2</v>
      </c>
      <c r="C167" s="184"/>
      <c r="D167" s="37" t="s">
        <v>9</v>
      </c>
      <c r="E167" s="6">
        <v>1.2999999999999999E-2</v>
      </c>
      <c r="F167" s="58">
        <f t="shared" si="53"/>
        <v>86</v>
      </c>
      <c r="G167" s="48">
        <f>Q11</f>
        <v>40</v>
      </c>
      <c r="H167" s="111">
        <f>E167*G167</f>
        <v>0.52</v>
      </c>
      <c r="I167" s="7">
        <f t="shared" si="50"/>
        <v>44.72</v>
      </c>
      <c r="J167" s="6">
        <f t="shared" si="51"/>
        <v>1.1179999999999999</v>
      </c>
      <c r="L167" s="17"/>
    </row>
    <row r="168" spans="1:18" x14ac:dyDescent="0.25">
      <c r="A168" s="203"/>
      <c r="B168" s="57">
        <f t="shared" si="52"/>
        <v>2</v>
      </c>
      <c r="C168" s="184"/>
      <c r="D168" s="37" t="s">
        <v>11</v>
      </c>
      <c r="E168" s="6">
        <v>1.2E-2</v>
      </c>
      <c r="F168" s="58">
        <f t="shared" si="53"/>
        <v>86</v>
      </c>
      <c r="G168" s="48">
        <f>Q12</f>
        <v>27</v>
      </c>
      <c r="H168" s="111">
        <f>E168*G168</f>
        <v>0.32400000000000001</v>
      </c>
      <c r="I168" s="7">
        <f t="shared" si="50"/>
        <v>27.864000000000001</v>
      </c>
      <c r="J168" s="6">
        <f t="shared" si="51"/>
        <v>1.032</v>
      </c>
      <c r="L168" s="17"/>
    </row>
    <row r="169" spans="1:18" x14ac:dyDescent="0.25">
      <c r="A169" s="203"/>
      <c r="B169" s="57">
        <f t="shared" si="52"/>
        <v>2</v>
      </c>
      <c r="C169" s="184"/>
      <c r="D169" s="37" t="s">
        <v>7</v>
      </c>
      <c r="E169" s="6">
        <v>3.0000000000000001E-3</v>
      </c>
      <c r="F169" s="58">
        <f t="shared" si="53"/>
        <v>86</v>
      </c>
      <c r="G169" s="48">
        <f>Q22</f>
        <v>115</v>
      </c>
      <c r="H169" s="111">
        <f>E169*G169</f>
        <v>0.34500000000000003</v>
      </c>
      <c r="I169" s="7">
        <f t="shared" si="50"/>
        <v>29.67</v>
      </c>
      <c r="J169" s="6">
        <f t="shared" si="51"/>
        <v>0.25800000000000001</v>
      </c>
      <c r="L169" s="17"/>
    </row>
    <row r="170" spans="1:18" x14ac:dyDescent="0.25">
      <c r="A170" s="203"/>
      <c r="B170" s="57">
        <f t="shared" si="52"/>
        <v>2</v>
      </c>
      <c r="C170" s="185"/>
      <c r="D170" s="37" t="s">
        <v>79</v>
      </c>
      <c r="E170" s="6">
        <v>0.188</v>
      </c>
      <c r="F170" s="58">
        <f t="shared" si="53"/>
        <v>86</v>
      </c>
      <c r="G170" s="48"/>
      <c r="H170" s="111"/>
      <c r="I170" s="7"/>
      <c r="J170" s="6">
        <f t="shared" si="51"/>
        <v>16.167999999999999</v>
      </c>
      <c r="L170" s="17"/>
    </row>
    <row r="171" spans="1:18" x14ac:dyDescent="0.25">
      <c r="A171" s="203"/>
      <c r="B171" s="57">
        <f t="shared" si="52"/>
        <v>2</v>
      </c>
      <c r="C171" s="186" t="s">
        <v>33</v>
      </c>
      <c r="D171" s="36" t="s">
        <v>61</v>
      </c>
      <c r="E171" s="6">
        <f>H171/G171</f>
        <v>4.7512820512820526E-2</v>
      </c>
      <c r="F171" s="58">
        <f t="shared" si="53"/>
        <v>86</v>
      </c>
      <c r="G171" s="47">
        <f>Q32</f>
        <v>195</v>
      </c>
      <c r="H171" s="111">
        <f>61-H159-H160-H161-H162-H163-H164-H165-H166-H167-H168-H169-H170-H172-H173-H174-H175-H176-H177</f>
        <v>9.2650000000000023</v>
      </c>
      <c r="I171" s="7">
        <f t="shared" ref="I171:I177" si="54">J171*G171</f>
        <v>796.79000000000019</v>
      </c>
      <c r="J171" s="6">
        <f t="shared" si="51"/>
        <v>4.086102564102565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2"/>
        <v>2</v>
      </c>
      <c r="C172" s="188"/>
      <c r="D172" s="36" t="s">
        <v>27</v>
      </c>
      <c r="E172" s="6">
        <v>1.2E-2</v>
      </c>
      <c r="F172" s="58">
        <f t="shared" si="53"/>
        <v>86</v>
      </c>
      <c r="G172" s="47">
        <f>Q14</f>
        <v>750</v>
      </c>
      <c r="H172" s="111">
        <f>G172*E172</f>
        <v>9</v>
      </c>
      <c r="I172" s="7">
        <f t="shared" si="54"/>
        <v>774</v>
      </c>
      <c r="J172" s="6">
        <f t="shared" si="51"/>
        <v>1.032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2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3"/>
        <v>86</v>
      </c>
      <c r="G173" s="48">
        <f>Q26</f>
        <v>100</v>
      </c>
      <c r="H173" s="111">
        <f>E173*G173</f>
        <v>6.1</v>
      </c>
      <c r="I173" s="7">
        <f t="shared" si="54"/>
        <v>524.59999999999991</v>
      </c>
      <c r="J173" s="6">
        <f t="shared" si="51"/>
        <v>5.2459999999999996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2"/>
        <v>2</v>
      </c>
      <c r="C174" s="204"/>
      <c r="D174" s="37" t="s">
        <v>27</v>
      </c>
      <c r="E174" s="6">
        <v>6.0000000000000001E-3</v>
      </c>
      <c r="F174" s="58">
        <f t="shared" si="53"/>
        <v>86</v>
      </c>
      <c r="G174" s="48">
        <f>Q14</f>
        <v>750</v>
      </c>
      <c r="H174" s="111">
        <f>E174*G174</f>
        <v>4.5</v>
      </c>
      <c r="I174" s="7">
        <f t="shared" si="54"/>
        <v>387</v>
      </c>
      <c r="J174" s="6">
        <f t="shared" si="51"/>
        <v>0.51600000000000001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2"/>
        <v>2</v>
      </c>
      <c r="C175" s="114" t="s">
        <v>65</v>
      </c>
      <c r="D175" s="38" t="s">
        <v>107</v>
      </c>
      <c r="E175" s="44">
        <v>0.2</v>
      </c>
      <c r="F175" s="58">
        <f t="shared" si="53"/>
        <v>86</v>
      </c>
      <c r="G175" s="47">
        <f>Q33</f>
        <v>65</v>
      </c>
      <c r="H175" s="111">
        <f>G175*E175</f>
        <v>13</v>
      </c>
      <c r="I175" s="7">
        <f t="shared" si="54"/>
        <v>1118</v>
      </c>
      <c r="J175" s="8">
        <f t="shared" si="51"/>
        <v>17.2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2"/>
        <v>2</v>
      </c>
      <c r="C176" s="3" t="s">
        <v>38</v>
      </c>
      <c r="D176" s="41" t="s">
        <v>38</v>
      </c>
      <c r="E176" s="8">
        <v>0.04</v>
      </c>
      <c r="F176" s="58">
        <f t="shared" si="53"/>
        <v>86</v>
      </c>
      <c r="G176" s="47">
        <f>Q20</f>
        <v>40</v>
      </c>
      <c r="H176" s="111">
        <f>G176*E176</f>
        <v>1.6</v>
      </c>
      <c r="I176" s="7">
        <f t="shared" si="54"/>
        <v>137.6</v>
      </c>
      <c r="J176" s="8">
        <f t="shared" si="51"/>
        <v>3.44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2"/>
        <v>2</v>
      </c>
      <c r="C177" s="113" t="s">
        <v>22</v>
      </c>
      <c r="D177" s="39" t="s">
        <v>22</v>
      </c>
      <c r="E177" s="6">
        <v>0.05</v>
      </c>
      <c r="F177" s="58">
        <f t="shared" si="53"/>
        <v>86</v>
      </c>
      <c r="G177" s="48">
        <f>Q34</f>
        <v>95</v>
      </c>
      <c r="H177" s="111">
        <f>G177*E177</f>
        <v>4.75</v>
      </c>
      <c r="I177" s="7">
        <f t="shared" si="54"/>
        <v>408.5</v>
      </c>
      <c r="J177" s="6">
        <f t="shared" si="51"/>
        <v>4.3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12"/>
      <c r="G178" s="112"/>
      <c r="H178" s="2">
        <f>SUM(H159:H177)</f>
        <v>61.000000000000007</v>
      </c>
      <c r="I178" s="2">
        <f t="shared" ref="I178:J178" si="55">SUM(I159:I177)</f>
        <v>5246</v>
      </c>
      <c r="J178" s="45">
        <f t="shared" si="55"/>
        <v>74.692102564102569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B179*43</f>
        <v>86</v>
      </c>
      <c r="G179" s="49">
        <f>Q8</f>
        <v>40</v>
      </c>
      <c r="H179" s="5">
        <f t="shared" ref="H179:H188" si="56">G179*E179</f>
        <v>2.4</v>
      </c>
      <c r="I179" s="7">
        <f t="shared" ref="I179:I188" si="57">J179*G179</f>
        <v>206.4</v>
      </c>
      <c r="J179" s="8">
        <f>F179*E179</f>
        <v>5.16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86</v>
      </c>
      <c r="G180" s="49">
        <f>Q11</f>
        <v>40</v>
      </c>
      <c r="H180" s="5">
        <f t="shared" si="56"/>
        <v>0.32</v>
      </c>
      <c r="I180" s="7">
        <f t="shared" si="57"/>
        <v>27.520000000000003</v>
      </c>
      <c r="J180" s="8">
        <f t="shared" ref="J180:J201" si="58">F180*E180</f>
        <v>0.68800000000000006</v>
      </c>
    </row>
    <row r="181" spans="1:45" ht="15.75" customHeight="1" x14ac:dyDescent="0.25">
      <c r="A181" s="181"/>
      <c r="B181" s="60">
        <f t="shared" ref="B181:B201" si="59">B180</f>
        <v>2</v>
      </c>
      <c r="C181" s="182"/>
      <c r="D181" s="37" t="s">
        <v>13</v>
      </c>
      <c r="E181" s="40">
        <v>2.0000000000000001E-4</v>
      </c>
      <c r="F181" s="58">
        <f t="shared" ref="F181:F201" si="60">F180</f>
        <v>86</v>
      </c>
      <c r="G181" s="49">
        <f>Q16</f>
        <v>315</v>
      </c>
      <c r="H181" s="5">
        <f t="shared" si="56"/>
        <v>6.3E-2</v>
      </c>
      <c r="I181" s="7">
        <f t="shared" si="57"/>
        <v>5.4180000000000001</v>
      </c>
      <c r="J181" s="8">
        <f t="shared" si="58"/>
        <v>1.72E-2</v>
      </c>
    </row>
    <row r="182" spans="1:45" ht="15.75" customHeight="1" x14ac:dyDescent="0.25">
      <c r="A182" s="181"/>
      <c r="B182" s="60">
        <f t="shared" si="59"/>
        <v>2</v>
      </c>
      <c r="C182" s="182"/>
      <c r="D182" s="36" t="s">
        <v>12</v>
      </c>
      <c r="E182" s="6">
        <v>3.0000000000000001E-3</v>
      </c>
      <c r="F182" s="58">
        <f t="shared" si="60"/>
        <v>86</v>
      </c>
      <c r="G182" s="49">
        <f>Q15</f>
        <v>53</v>
      </c>
      <c r="H182" s="5">
        <f t="shared" si="56"/>
        <v>0.159</v>
      </c>
      <c r="I182" s="7">
        <f t="shared" si="57"/>
        <v>13.673999999999999</v>
      </c>
      <c r="J182" s="8">
        <f t="shared" si="58"/>
        <v>0.25800000000000001</v>
      </c>
    </row>
    <row r="183" spans="1:45" ht="15.75" customHeight="1" x14ac:dyDescent="0.25">
      <c r="A183" s="181"/>
      <c r="B183" s="60">
        <f t="shared" si="59"/>
        <v>2</v>
      </c>
      <c r="C183" s="182"/>
      <c r="D183" s="37" t="s">
        <v>7</v>
      </c>
      <c r="E183" s="6">
        <v>3.0000000000000001E-3</v>
      </c>
      <c r="F183" s="58">
        <f t="shared" si="60"/>
        <v>86</v>
      </c>
      <c r="G183" s="47">
        <f>Q22</f>
        <v>115</v>
      </c>
      <c r="H183" s="5">
        <f t="shared" si="56"/>
        <v>0.34500000000000003</v>
      </c>
      <c r="I183" s="7">
        <f t="shared" si="57"/>
        <v>29.67</v>
      </c>
      <c r="J183" s="8">
        <f t="shared" si="58"/>
        <v>0.25800000000000001</v>
      </c>
    </row>
    <row r="184" spans="1:45" ht="15.75" customHeight="1" x14ac:dyDescent="0.25">
      <c r="A184" s="181"/>
      <c r="B184" s="60">
        <f t="shared" si="59"/>
        <v>2</v>
      </c>
      <c r="C184" s="183" t="s">
        <v>23</v>
      </c>
      <c r="D184" s="36" t="s">
        <v>8</v>
      </c>
      <c r="E184" s="6">
        <v>0.1</v>
      </c>
      <c r="F184" s="58">
        <f t="shared" si="60"/>
        <v>86</v>
      </c>
      <c r="G184" s="47">
        <f>Q10</f>
        <v>50</v>
      </c>
      <c r="H184" s="5">
        <f t="shared" si="56"/>
        <v>5</v>
      </c>
      <c r="I184" s="7">
        <f t="shared" si="57"/>
        <v>430</v>
      </c>
      <c r="J184" s="8">
        <f t="shared" si="58"/>
        <v>8.6</v>
      </c>
    </row>
    <row r="185" spans="1:45" ht="15.75" customHeight="1" x14ac:dyDescent="0.25">
      <c r="A185" s="181"/>
      <c r="B185" s="60">
        <f t="shared" si="59"/>
        <v>2</v>
      </c>
      <c r="C185" s="184"/>
      <c r="D185" s="36" t="s">
        <v>18</v>
      </c>
      <c r="E185" s="6">
        <v>0.02</v>
      </c>
      <c r="F185" s="58">
        <f t="shared" si="60"/>
        <v>86</v>
      </c>
      <c r="G185" s="47">
        <f>Q23</f>
        <v>48</v>
      </c>
      <c r="H185" s="5">
        <f t="shared" si="56"/>
        <v>0.96</v>
      </c>
      <c r="I185" s="7">
        <f t="shared" si="57"/>
        <v>82.56</v>
      </c>
      <c r="J185" s="8">
        <f t="shared" si="58"/>
        <v>1.72</v>
      </c>
    </row>
    <row r="186" spans="1:45" ht="15.75" customHeight="1" x14ac:dyDescent="0.25">
      <c r="A186" s="181"/>
      <c r="B186" s="60">
        <f t="shared" si="59"/>
        <v>2</v>
      </c>
      <c r="C186" s="184"/>
      <c r="D186" s="36" t="s">
        <v>9</v>
      </c>
      <c r="E186" s="6">
        <v>1.3000000000000001E-2</v>
      </c>
      <c r="F186" s="58">
        <f t="shared" si="60"/>
        <v>86</v>
      </c>
      <c r="G186" s="47">
        <f>Q11</f>
        <v>40</v>
      </c>
      <c r="H186" s="5">
        <f t="shared" si="56"/>
        <v>0.52</v>
      </c>
      <c r="I186" s="7">
        <f t="shared" si="57"/>
        <v>44.720000000000006</v>
      </c>
      <c r="J186" s="8">
        <f t="shared" si="58"/>
        <v>1.1180000000000001</v>
      </c>
    </row>
    <row r="187" spans="1:45" ht="15.75" customHeight="1" x14ac:dyDescent="0.25">
      <c r="A187" s="181"/>
      <c r="B187" s="60">
        <f t="shared" si="59"/>
        <v>2</v>
      </c>
      <c r="C187" s="184"/>
      <c r="D187" s="37" t="s">
        <v>11</v>
      </c>
      <c r="E187" s="6">
        <v>1.2E-2</v>
      </c>
      <c r="F187" s="58">
        <f t="shared" si="60"/>
        <v>86</v>
      </c>
      <c r="G187" s="47">
        <f>Q12</f>
        <v>27</v>
      </c>
      <c r="H187" s="5">
        <f t="shared" si="56"/>
        <v>0.32400000000000001</v>
      </c>
      <c r="I187" s="7">
        <f t="shared" si="57"/>
        <v>27.864000000000001</v>
      </c>
      <c r="J187" s="8">
        <f t="shared" si="58"/>
        <v>1.032</v>
      </c>
    </row>
    <row r="188" spans="1:45" ht="15.75" customHeight="1" x14ac:dyDescent="0.25">
      <c r="A188" s="181"/>
      <c r="B188" s="60">
        <f t="shared" si="59"/>
        <v>2</v>
      </c>
      <c r="C188" s="184"/>
      <c r="D188" s="37" t="s">
        <v>7</v>
      </c>
      <c r="E188" s="6">
        <v>5.0000000000000001E-3</v>
      </c>
      <c r="F188" s="58">
        <f t="shared" si="60"/>
        <v>86</v>
      </c>
      <c r="G188" s="47">
        <f>Q22</f>
        <v>115</v>
      </c>
      <c r="H188" s="5">
        <f t="shared" si="56"/>
        <v>0.57500000000000007</v>
      </c>
      <c r="I188" s="7">
        <f t="shared" si="57"/>
        <v>49.449999999999996</v>
      </c>
      <c r="J188" s="8">
        <f t="shared" si="58"/>
        <v>0.43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9"/>
        <v>2</v>
      </c>
      <c r="C189" s="185"/>
      <c r="D189" s="37" t="s">
        <v>79</v>
      </c>
      <c r="E189" s="6">
        <v>0.17499999999999999</v>
      </c>
      <c r="F189" s="58">
        <f t="shared" si="60"/>
        <v>86</v>
      </c>
      <c r="G189" s="48"/>
      <c r="H189" s="111"/>
      <c r="I189" s="7"/>
      <c r="J189" s="6">
        <f t="shared" si="58"/>
        <v>15.049999999999999</v>
      </c>
    </row>
    <row r="190" spans="1:45" ht="15.75" customHeight="1" x14ac:dyDescent="0.25">
      <c r="A190" s="181"/>
      <c r="B190" s="60">
        <f t="shared" si="59"/>
        <v>2</v>
      </c>
      <c r="C190" s="186" t="s">
        <v>34</v>
      </c>
      <c r="D190" s="36" t="s">
        <v>61</v>
      </c>
      <c r="E190" s="6">
        <f>H190/G190</f>
        <v>6.2482051282051268E-2</v>
      </c>
      <c r="F190" s="58">
        <f t="shared" si="60"/>
        <v>86</v>
      </c>
      <c r="G190" s="47">
        <f>Q32</f>
        <v>195</v>
      </c>
      <c r="H190" s="5">
        <f>61-H179-H180-H181-H182-H183-H184-H185-H186-H187-H188-H191-H192-H193-H194-H195-H196-H197-H199-H200-H201</f>
        <v>12.183999999999997</v>
      </c>
      <c r="I190" s="7">
        <f t="shared" ref="I190:I197" si="61">J190*G190</f>
        <v>1047.8239999999998</v>
      </c>
      <c r="J190" s="8">
        <f t="shared" si="58"/>
        <v>5.3734564102564093</v>
      </c>
    </row>
    <row r="191" spans="1:45" ht="15.75" customHeight="1" x14ac:dyDescent="0.25">
      <c r="A191" s="181"/>
      <c r="B191" s="60">
        <f t="shared" si="59"/>
        <v>2</v>
      </c>
      <c r="C191" s="187"/>
      <c r="D191" s="36" t="s">
        <v>9</v>
      </c>
      <c r="E191" s="6">
        <v>0.02</v>
      </c>
      <c r="F191" s="58">
        <f t="shared" si="60"/>
        <v>86</v>
      </c>
      <c r="G191" s="49">
        <f>Q11</f>
        <v>40</v>
      </c>
      <c r="H191" s="5">
        <f t="shared" ref="H191:H197" si="62">G191*E191</f>
        <v>0.8</v>
      </c>
      <c r="I191" s="7">
        <f t="shared" si="61"/>
        <v>68.8</v>
      </c>
      <c r="J191" s="8">
        <f t="shared" si="58"/>
        <v>1.72</v>
      </c>
    </row>
    <row r="192" spans="1:45" ht="15.75" customHeight="1" x14ac:dyDescent="0.25">
      <c r="A192" s="181"/>
      <c r="B192" s="60">
        <f t="shared" si="59"/>
        <v>2</v>
      </c>
      <c r="C192" s="187"/>
      <c r="D192" s="37" t="s">
        <v>11</v>
      </c>
      <c r="E192" s="6">
        <v>1.2999999999999999E-2</v>
      </c>
      <c r="F192" s="58">
        <f t="shared" si="60"/>
        <v>86</v>
      </c>
      <c r="G192" s="47">
        <f>Q12</f>
        <v>27</v>
      </c>
      <c r="H192" s="5">
        <f t="shared" si="62"/>
        <v>0.35099999999999998</v>
      </c>
      <c r="I192" s="7">
        <f t="shared" si="61"/>
        <v>30.185999999999996</v>
      </c>
      <c r="J192" s="8">
        <f t="shared" si="58"/>
        <v>1.1179999999999999</v>
      </c>
    </row>
    <row r="193" spans="1:45" ht="15.75" customHeight="1" x14ac:dyDescent="0.25">
      <c r="A193" s="181"/>
      <c r="B193" s="60">
        <f t="shared" si="59"/>
        <v>2</v>
      </c>
      <c r="C193" s="187"/>
      <c r="D193" s="37" t="s">
        <v>27</v>
      </c>
      <c r="E193" s="6">
        <v>0.01</v>
      </c>
      <c r="F193" s="58">
        <f t="shared" si="60"/>
        <v>86</v>
      </c>
      <c r="G193" s="47">
        <f>Q14</f>
        <v>750</v>
      </c>
      <c r="H193" s="5">
        <f t="shared" si="62"/>
        <v>7.5</v>
      </c>
      <c r="I193" s="7">
        <f t="shared" si="61"/>
        <v>645</v>
      </c>
      <c r="J193" s="8">
        <f t="shared" si="58"/>
        <v>0.86</v>
      </c>
    </row>
    <row r="194" spans="1:45" ht="15.75" customHeight="1" x14ac:dyDescent="0.25">
      <c r="A194" s="181"/>
      <c r="B194" s="60">
        <f t="shared" si="59"/>
        <v>2</v>
      </c>
      <c r="C194" s="188"/>
      <c r="D194" s="37" t="s">
        <v>87</v>
      </c>
      <c r="E194" s="6">
        <v>5.8000000000000003E-2</v>
      </c>
      <c r="F194" s="58">
        <f t="shared" si="60"/>
        <v>86</v>
      </c>
      <c r="G194" s="47">
        <f>Q18</f>
        <v>58</v>
      </c>
      <c r="H194" s="5">
        <f t="shared" si="62"/>
        <v>3.3640000000000003</v>
      </c>
      <c r="I194" s="7">
        <f t="shared" si="61"/>
        <v>289.30400000000003</v>
      </c>
      <c r="J194" s="8">
        <f t="shared" si="58"/>
        <v>4.9880000000000004</v>
      </c>
    </row>
    <row r="195" spans="1:45" ht="15.75" customHeight="1" x14ac:dyDescent="0.25">
      <c r="A195" s="181"/>
      <c r="B195" s="60">
        <f t="shared" si="59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60"/>
        <v>86</v>
      </c>
      <c r="G195" s="47">
        <f>Q21</f>
        <v>75</v>
      </c>
      <c r="H195" s="5">
        <f t="shared" si="62"/>
        <v>3.4499999999999997</v>
      </c>
      <c r="I195" s="7">
        <f t="shared" si="61"/>
        <v>296.7</v>
      </c>
      <c r="J195" s="8">
        <f t="shared" si="58"/>
        <v>3.956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9"/>
        <v>2</v>
      </c>
      <c r="C196" s="184"/>
      <c r="D196" s="36" t="s">
        <v>12</v>
      </c>
      <c r="E196" s="6">
        <v>2.4E-2</v>
      </c>
      <c r="F196" s="58">
        <f t="shared" si="60"/>
        <v>86</v>
      </c>
      <c r="G196" s="47">
        <f>Q15</f>
        <v>53</v>
      </c>
      <c r="H196" s="5">
        <f t="shared" si="62"/>
        <v>1.272</v>
      </c>
      <c r="I196" s="7">
        <f t="shared" si="61"/>
        <v>109.392</v>
      </c>
      <c r="J196" s="8">
        <f t="shared" si="58"/>
        <v>2.0640000000000001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9"/>
        <v>2</v>
      </c>
      <c r="C197" s="184"/>
      <c r="D197" s="36" t="s">
        <v>13</v>
      </c>
      <c r="E197" s="40">
        <v>2.0000000000000001E-4</v>
      </c>
      <c r="F197" s="58">
        <f t="shared" si="60"/>
        <v>86</v>
      </c>
      <c r="G197" s="47">
        <f>Q16</f>
        <v>315</v>
      </c>
      <c r="H197" s="5">
        <f t="shared" si="62"/>
        <v>6.3E-2</v>
      </c>
      <c r="I197" s="7">
        <f t="shared" si="61"/>
        <v>5.4180000000000001</v>
      </c>
      <c r="J197" s="8">
        <f t="shared" si="58"/>
        <v>1.72E-2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9"/>
        <v>2</v>
      </c>
      <c r="C198" s="185"/>
      <c r="D198" s="36" t="s">
        <v>79</v>
      </c>
      <c r="E198" s="6">
        <v>0.17199999999999999</v>
      </c>
      <c r="F198" s="58">
        <f t="shared" si="60"/>
        <v>86</v>
      </c>
      <c r="G198" s="47"/>
      <c r="H198" s="5"/>
      <c r="I198" s="7"/>
      <c r="J198" s="8">
        <f t="shared" si="58"/>
        <v>14.791999999999998</v>
      </c>
    </row>
    <row r="199" spans="1:45" ht="15.75" customHeight="1" x14ac:dyDescent="0.25">
      <c r="A199" s="181"/>
      <c r="B199" s="60">
        <f t="shared" si="59"/>
        <v>2</v>
      </c>
      <c r="C199" s="3" t="s">
        <v>38</v>
      </c>
      <c r="D199" s="41" t="s">
        <v>38</v>
      </c>
      <c r="E199" s="6">
        <v>0.04</v>
      </c>
      <c r="F199" s="58">
        <f t="shared" si="60"/>
        <v>86</v>
      </c>
      <c r="G199" s="47">
        <f>Q20</f>
        <v>40</v>
      </c>
      <c r="H199" s="5">
        <f>G199*E199</f>
        <v>1.6</v>
      </c>
      <c r="I199" s="7">
        <f>J199*G199</f>
        <v>137.6</v>
      </c>
      <c r="J199" s="8">
        <f t="shared" si="58"/>
        <v>3.44</v>
      </c>
    </row>
    <row r="200" spans="1:45" ht="15.75" customHeight="1" x14ac:dyDescent="0.25">
      <c r="A200" s="181"/>
      <c r="B200" s="60">
        <f t="shared" si="59"/>
        <v>2</v>
      </c>
      <c r="C200" s="113" t="s">
        <v>22</v>
      </c>
      <c r="D200" s="39" t="s">
        <v>22</v>
      </c>
      <c r="E200" s="6">
        <v>0.05</v>
      </c>
      <c r="F200" s="58">
        <f t="shared" si="60"/>
        <v>86</v>
      </c>
      <c r="G200" s="48">
        <f>Q34</f>
        <v>95</v>
      </c>
      <c r="H200" s="5">
        <f>G200*E200</f>
        <v>4.75</v>
      </c>
      <c r="I200" s="7">
        <f>J200*G200</f>
        <v>408.5</v>
      </c>
      <c r="J200" s="8">
        <f t="shared" si="58"/>
        <v>4.3</v>
      </c>
    </row>
    <row r="201" spans="1:45" ht="15.75" customHeight="1" x14ac:dyDescent="0.25">
      <c r="A201" s="191"/>
      <c r="B201" s="60">
        <f t="shared" si="59"/>
        <v>2</v>
      </c>
      <c r="C201" s="114" t="s">
        <v>88</v>
      </c>
      <c r="D201" s="36" t="s">
        <v>25</v>
      </c>
      <c r="E201" s="6">
        <v>0.1</v>
      </c>
      <c r="F201" s="58">
        <f t="shared" si="60"/>
        <v>86</v>
      </c>
      <c r="G201" s="47">
        <f>Q35</f>
        <v>150</v>
      </c>
      <c r="H201" s="5">
        <f>G201*E201</f>
        <v>15</v>
      </c>
      <c r="I201" s="7">
        <f>J201*G201</f>
        <v>1290</v>
      </c>
      <c r="J201" s="8">
        <f t="shared" si="58"/>
        <v>8.6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12"/>
      <c r="G202" s="112"/>
      <c r="H202" s="2">
        <f>SUM(H179:H201)</f>
        <v>61</v>
      </c>
      <c r="I202" s="2">
        <f>SUM(I179:I201)</f>
        <v>5246</v>
      </c>
      <c r="J202" s="45">
        <f t="shared" ref="J202" si="63">SUM(J179:J201)</f>
        <v>85.559856410256401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hidden="1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B211*43</f>
        <v>86</v>
      </c>
      <c r="G211" s="47">
        <f>Q9</f>
        <v>38</v>
      </c>
      <c r="H211" s="5">
        <f>G211*E211</f>
        <v>1.748</v>
      </c>
      <c r="I211" s="7">
        <f t="shared" ref="I211:I221" si="64">J211*G211</f>
        <v>150.328</v>
      </c>
      <c r="J211" s="8">
        <f>F211*E211</f>
        <v>3.956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86</v>
      </c>
      <c r="G212" s="48">
        <f>Q38</f>
        <v>106</v>
      </c>
      <c r="H212" s="5">
        <f>G212*E212</f>
        <v>2.12</v>
      </c>
      <c r="I212" s="7">
        <f t="shared" si="64"/>
        <v>182.32</v>
      </c>
      <c r="J212" s="8">
        <f t="shared" ref="J212:J232" si="65">F212*E212</f>
        <v>1.72</v>
      </c>
    </row>
    <row r="213" spans="1:45" ht="15.75" customHeight="1" x14ac:dyDescent="0.25">
      <c r="A213" s="201"/>
      <c r="B213" s="60">
        <f t="shared" ref="B213:B232" si="66">B212</f>
        <v>2</v>
      </c>
      <c r="C213" s="182"/>
      <c r="D213" s="37" t="s">
        <v>7</v>
      </c>
      <c r="E213" s="6">
        <v>3.0000000000000001E-3</v>
      </c>
      <c r="F213" s="58">
        <f t="shared" ref="F213:F232" si="67">F212</f>
        <v>86</v>
      </c>
      <c r="G213" s="49">
        <f>Q22</f>
        <v>115</v>
      </c>
      <c r="H213" s="5">
        <f>G213*E213</f>
        <v>0.34500000000000003</v>
      </c>
      <c r="I213" s="7">
        <f t="shared" si="64"/>
        <v>29.67</v>
      </c>
      <c r="J213" s="8">
        <f t="shared" si="65"/>
        <v>0.25800000000000001</v>
      </c>
    </row>
    <row r="214" spans="1:45" ht="15.75" customHeight="1" x14ac:dyDescent="0.25">
      <c r="A214" s="201"/>
      <c r="B214" s="60">
        <f t="shared" si="66"/>
        <v>2</v>
      </c>
      <c r="C214" s="182"/>
      <c r="D214" s="36" t="s">
        <v>9</v>
      </c>
      <c r="E214" s="6">
        <v>1.3000000000000001E-2</v>
      </c>
      <c r="F214" s="58">
        <f t="shared" si="67"/>
        <v>86</v>
      </c>
      <c r="G214" s="49">
        <f>Q11</f>
        <v>40</v>
      </c>
      <c r="H214" s="5">
        <f>G214*E214</f>
        <v>0.52</v>
      </c>
      <c r="I214" s="7">
        <f t="shared" si="64"/>
        <v>44.720000000000006</v>
      </c>
      <c r="J214" s="8">
        <f t="shared" si="65"/>
        <v>1.1180000000000001</v>
      </c>
    </row>
    <row r="215" spans="1:45" ht="15.75" customHeight="1" x14ac:dyDescent="0.25">
      <c r="A215" s="201"/>
      <c r="B215" s="60">
        <f t="shared" si="66"/>
        <v>2</v>
      </c>
      <c r="C215" s="183" t="s">
        <v>31</v>
      </c>
      <c r="D215" s="36" t="s">
        <v>81</v>
      </c>
      <c r="E215" s="40">
        <f>H215/G215</f>
        <v>1.120249999999999E-2</v>
      </c>
      <c r="F215" s="58">
        <f t="shared" si="67"/>
        <v>86</v>
      </c>
      <c r="G215" s="47">
        <f>Q17</f>
        <v>400</v>
      </c>
      <c r="H215" s="5">
        <f>61-H211-H212-H213-H214-H216-H217-H218-H219-H220-H221-H222-H223-H224-H225-H226-H227-H228-H229-H230-H231-H232</f>
        <v>4.4809999999999963</v>
      </c>
      <c r="I215" s="7">
        <f t="shared" si="64"/>
        <v>385.36599999999964</v>
      </c>
      <c r="J215" s="8">
        <f t="shared" si="65"/>
        <v>0.96341499999999913</v>
      </c>
    </row>
    <row r="216" spans="1:45" ht="15.75" customHeight="1" x14ac:dyDescent="0.25">
      <c r="A216" s="201"/>
      <c r="B216" s="60">
        <f t="shared" si="66"/>
        <v>2</v>
      </c>
      <c r="C216" s="184"/>
      <c r="D216" s="36" t="s">
        <v>8</v>
      </c>
      <c r="E216" s="6">
        <v>0.107</v>
      </c>
      <c r="F216" s="58">
        <f t="shared" si="67"/>
        <v>86</v>
      </c>
      <c r="G216" s="47">
        <f>Q10</f>
        <v>50</v>
      </c>
      <c r="H216" s="5">
        <f t="shared" ref="H216:H221" si="68">G216*E216</f>
        <v>5.35</v>
      </c>
      <c r="I216" s="7">
        <f t="shared" si="64"/>
        <v>460.1</v>
      </c>
      <c r="J216" s="8">
        <f t="shared" si="65"/>
        <v>9.202</v>
      </c>
    </row>
    <row r="217" spans="1:45" ht="15.75" customHeight="1" x14ac:dyDescent="0.25">
      <c r="A217" s="201"/>
      <c r="B217" s="60">
        <f t="shared" si="66"/>
        <v>2</v>
      </c>
      <c r="C217" s="184"/>
      <c r="D217" s="36" t="s">
        <v>87</v>
      </c>
      <c r="E217" s="6">
        <v>6.0000000000000001E-3</v>
      </c>
      <c r="F217" s="58">
        <f t="shared" si="67"/>
        <v>86</v>
      </c>
      <c r="G217" s="47">
        <f>Q18</f>
        <v>58</v>
      </c>
      <c r="H217" s="5">
        <f t="shared" si="68"/>
        <v>0.34800000000000003</v>
      </c>
      <c r="I217" s="7">
        <f t="shared" si="64"/>
        <v>29.928000000000001</v>
      </c>
      <c r="J217" s="8">
        <f t="shared" si="65"/>
        <v>0.51600000000000001</v>
      </c>
    </row>
    <row r="218" spans="1:45" ht="15.75" customHeight="1" x14ac:dyDescent="0.25">
      <c r="A218" s="201"/>
      <c r="B218" s="60">
        <f t="shared" si="66"/>
        <v>2</v>
      </c>
      <c r="C218" s="184"/>
      <c r="D218" s="36" t="s">
        <v>9</v>
      </c>
      <c r="E218" s="6">
        <v>1.3000000000000001E-2</v>
      </c>
      <c r="F218" s="58">
        <f t="shared" si="67"/>
        <v>86</v>
      </c>
      <c r="G218" s="47">
        <f>Q11</f>
        <v>40</v>
      </c>
      <c r="H218" s="5">
        <f t="shared" si="68"/>
        <v>0.52</v>
      </c>
      <c r="I218" s="7">
        <f t="shared" si="64"/>
        <v>44.720000000000006</v>
      </c>
      <c r="J218" s="8">
        <f t="shared" si="65"/>
        <v>1.1180000000000001</v>
      </c>
    </row>
    <row r="219" spans="1:45" ht="15.75" customHeight="1" x14ac:dyDescent="0.25">
      <c r="A219" s="201"/>
      <c r="B219" s="60">
        <f t="shared" si="66"/>
        <v>2</v>
      </c>
      <c r="C219" s="184"/>
      <c r="D219" s="37" t="s">
        <v>11</v>
      </c>
      <c r="E219" s="6">
        <v>1.2E-2</v>
      </c>
      <c r="F219" s="58">
        <f t="shared" si="67"/>
        <v>86</v>
      </c>
      <c r="G219" s="47">
        <f>Q12</f>
        <v>27</v>
      </c>
      <c r="H219" s="5">
        <f t="shared" si="68"/>
        <v>0.32400000000000001</v>
      </c>
      <c r="I219" s="7">
        <f t="shared" si="64"/>
        <v>27.864000000000001</v>
      </c>
      <c r="J219" s="8">
        <f t="shared" si="65"/>
        <v>1.032</v>
      </c>
    </row>
    <row r="220" spans="1:45" ht="15.75" customHeight="1" x14ac:dyDescent="0.25">
      <c r="A220" s="201"/>
      <c r="B220" s="60">
        <f t="shared" si="66"/>
        <v>2</v>
      </c>
      <c r="C220" s="184"/>
      <c r="D220" s="37" t="s">
        <v>7</v>
      </c>
      <c r="E220" s="6">
        <v>3.0000000000000001E-3</v>
      </c>
      <c r="F220" s="58">
        <f t="shared" si="67"/>
        <v>86</v>
      </c>
      <c r="G220" s="47">
        <f>Q22</f>
        <v>115</v>
      </c>
      <c r="H220" s="5">
        <f t="shared" si="68"/>
        <v>0.34500000000000003</v>
      </c>
      <c r="I220" s="7">
        <f t="shared" si="64"/>
        <v>29.67</v>
      </c>
      <c r="J220" s="8">
        <f t="shared" si="65"/>
        <v>0.25800000000000001</v>
      </c>
    </row>
    <row r="221" spans="1:45" ht="15.75" customHeight="1" x14ac:dyDescent="0.25">
      <c r="A221" s="201"/>
      <c r="B221" s="60">
        <f t="shared" si="66"/>
        <v>2</v>
      </c>
      <c r="C221" s="184"/>
      <c r="D221" s="37" t="s">
        <v>32</v>
      </c>
      <c r="E221" s="6">
        <v>6.0000000000000001E-3</v>
      </c>
      <c r="F221" s="58">
        <f t="shared" si="67"/>
        <v>86</v>
      </c>
      <c r="G221" s="47">
        <f>Q13</f>
        <v>170</v>
      </c>
      <c r="H221" s="5">
        <f t="shared" si="68"/>
        <v>1.02</v>
      </c>
      <c r="I221" s="7">
        <f t="shared" si="64"/>
        <v>87.72</v>
      </c>
      <c r="J221" s="8">
        <f t="shared" si="65"/>
        <v>0.51600000000000001</v>
      </c>
    </row>
    <row r="222" spans="1:45" ht="15.75" customHeight="1" x14ac:dyDescent="0.25">
      <c r="A222" s="201"/>
      <c r="B222" s="60">
        <f t="shared" si="66"/>
        <v>2</v>
      </c>
      <c r="C222" s="185"/>
      <c r="D222" s="37" t="s">
        <v>79</v>
      </c>
      <c r="E222" s="6">
        <v>0.188</v>
      </c>
      <c r="F222" s="58">
        <f t="shared" si="67"/>
        <v>86</v>
      </c>
      <c r="G222" s="47"/>
      <c r="H222" s="5"/>
      <c r="I222" s="7"/>
      <c r="J222" s="8">
        <f t="shared" si="65"/>
        <v>16.167999999999999</v>
      </c>
    </row>
    <row r="223" spans="1:45" ht="15.75" customHeight="1" x14ac:dyDescent="0.25">
      <c r="A223" s="201"/>
      <c r="B223" s="60">
        <f t="shared" si="66"/>
        <v>2</v>
      </c>
      <c r="C223" s="186" t="s">
        <v>86</v>
      </c>
      <c r="D223" s="36" t="s">
        <v>81</v>
      </c>
      <c r="E223" s="6">
        <v>7.9000000000000001E-2</v>
      </c>
      <c r="F223" s="58">
        <f t="shared" si="67"/>
        <v>86</v>
      </c>
      <c r="G223" s="47">
        <f>Q17</f>
        <v>400</v>
      </c>
      <c r="H223" s="5">
        <f t="shared" ref="H223:H230" si="69">G223*E223</f>
        <v>31.6</v>
      </c>
      <c r="I223" s="7">
        <f t="shared" ref="I223:I230" si="70">J223*G223</f>
        <v>2717.6000000000004</v>
      </c>
      <c r="J223" s="8">
        <f t="shared" si="65"/>
        <v>6.7940000000000005</v>
      </c>
    </row>
    <row r="224" spans="1:45" ht="15.75" customHeight="1" x14ac:dyDescent="0.25">
      <c r="A224" s="201"/>
      <c r="B224" s="60">
        <f t="shared" si="66"/>
        <v>2</v>
      </c>
      <c r="C224" s="187"/>
      <c r="D224" s="36" t="s">
        <v>9</v>
      </c>
      <c r="E224" s="6">
        <v>3.0000000000000001E-3</v>
      </c>
      <c r="F224" s="58">
        <f t="shared" si="67"/>
        <v>86</v>
      </c>
      <c r="G224" s="47">
        <f>Q11</f>
        <v>40</v>
      </c>
      <c r="H224" s="5">
        <f t="shared" si="69"/>
        <v>0.12</v>
      </c>
      <c r="I224" s="7">
        <f t="shared" si="70"/>
        <v>10.32</v>
      </c>
      <c r="J224" s="8">
        <f t="shared" si="65"/>
        <v>0.25800000000000001</v>
      </c>
    </row>
    <row r="225" spans="1:45" ht="15.75" customHeight="1" x14ac:dyDescent="0.25">
      <c r="A225" s="201"/>
      <c r="B225" s="60">
        <f t="shared" si="66"/>
        <v>2</v>
      </c>
      <c r="C225" s="188"/>
      <c r="D225" s="36" t="s">
        <v>11</v>
      </c>
      <c r="E225" s="6">
        <v>3.0000000000000001E-3</v>
      </c>
      <c r="F225" s="58">
        <f t="shared" si="67"/>
        <v>86</v>
      </c>
      <c r="G225" s="47">
        <f>Q12</f>
        <v>27</v>
      </c>
      <c r="H225" s="5">
        <f t="shared" si="69"/>
        <v>8.1000000000000003E-2</v>
      </c>
      <c r="I225" s="7">
        <f t="shared" si="70"/>
        <v>6.9660000000000002</v>
      </c>
      <c r="J225" s="8">
        <f t="shared" si="65"/>
        <v>0.25800000000000001</v>
      </c>
    </row>
    <row r="226" spans="1:45" ht="15.75" customHeight="1" x14ac:dyDescent="0.25">
      <c r="A226" s="201"/>
      <c r="B226" s="60">
        <f t="shared" si="6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67"/>
        <v>86</v>
      </c>
      <c r="G226" s="47">
        <f>Q37</f>
        <v>55</v>
      </c>
      <c r="H226" s="5">
        <f t="shared" si="69"/>
        <v>2.8049999999999997</v>
      </c>
      <c r="I226" s="7">
        <f t="shared" si="70"/>
        <v>241.23000000000002</v>
      </c>
      <c r="J226" s="8">
        <f t="shared" si="65"/>
        <v>4.3860000000000001</v>
      </c>
    </row>
    <row r="227" spans="1:45" ht="15.75" customHeight="1" x14ac:dyDescent="0.25">
      <c r="A227" s="201"/>
      <c r="B227" s="60">
        <f t="shared" si="66"/>
        <v>2</v>
      </c>
      <c r="C227" s="185"/>
      <c r="D227" s="36" t="s">
        <v>27</v>
      </c>
      <c r="E227" s="6">
        <v>5.0000000000000001E-3</v>
      </c>
      <c r="F227" s="58">
        <f t="shared" si="67"/>
        <v>86</v>
      </c>
      <c r="G227" s="47">
        <f>Q14</f>
        <v>750</v>
      </c>
      <c r="H227" s="5">
        <f t="shared" si="69"/>
        <v>3.75</v>
      </c>
      <c r="I227" s="7">
        <f t="shared" si="70"/>
        <v>322.5</v>
      </c>
      <c r="J227" s="8">
        <f t="shared" si="65"/>
        <v>0.43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6"/>
        <v>2</v>
      </c>
      <c r="C228" s="183" t="s">
        <v>39</v>
      </c>
      <c r="D228" s="36" t="s">
        <v>76</v>
      </c>
      <c r="E228" s="44">
        <v>0.02</v>
      </c>
      <c r="F228" s="58">
        <f t="shared" si="67"/>
        <v>86</v>
      </c>
      <c r="G228" s="47">
        <f>Q19</f>
        <v>140</v>
      </c>
      <c r="H228" s="5">
        <f t="shared" si="69"/>
        <v>2.8000000000000003</v>
      </c>
      <c r="I228" s="7">
        <f t="shared" si="70"/>
        <v>240.79999999999998</v>
      </c>
      <c r="J228" s="8">
        <f t="shared" si="65"/>
        <v>1.72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6"/>
        <v>2</v>
      </c>
      <c r="C229" s="184"/>
      <c r="D229" s="36" t="s">
        <v>12</v>
      </c>
      <c r="E229" s="44">
        <v>0.02</v>
      </c>
      <c r="F229" s="58">
        <f t="shared" si="67"/>
        <v>86</v>
      </c>
      <c r="G229" s="47">
        <f>Q15</f>
        <v>53</v>
      </c>
      <c r="H229" s="5">
        <f t="shared" si="69"/>
        <v>1.06</v>
      </c>
      <c r="I229" s="7">
        <f t="shared" si="70"/>
        <v>91.16</v>
      </c>
      <c r="J229" s="8">
        <f t="shared" si="65"/>
        <v>1.72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6"/>
        <v>2</v>
      </c>
      <c r="C230" s="184"/>
      <c r="D230" s="36" t="s">
        <v>13</v>
      </c>
      <c r="E230" s="19">
        <v>2.0000000000000001E-4</v>
      </c>
      <c r="F230" s="58">
        <f t="shared" si="67"/>
        <v>86</v>
      </c>
      <c r="G230" s="47">
        <f>Q16</f>
        <v>315</v>
      </c>
      <c r="H230" s="5">
        <f t="shared" si="69"/>
        <v>6.3E-2</v>
      </c>
      <c r="I230" s="7">
        <f t="shared" si="70"/>
        <v>5.4180000000000001</v>
      </c>
      <c r="J230" s="8">
        <f t="shared" si="65"/>
        <v>1.72E-2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6"/>
        <v>2</v>
      </c>
      <c r="C231" s="185"/>
      <c r="D231" s="36" t="s">
        <v>79</v>
      </c>
      <c r="E231" s="44">
        <v>0.2</v>
      </c>
      <c r="F231" s="58">
        <f t="shared" si="67"/>
        <v>86</v>
      </c>
      <c r="G231" s="47"/>
      <c r="H231" s="5"/>
      <c r="I231" s="7"/>
      <c r="J231" s="8">
        <f t="shared" si="65"/>
        <v>17.2</v>
      </c>
    </row>
    <row r="232" spans="1:45" ht="15.75" customHeight="1" x14ac:dyDescent="0.25">
      <c r="A232" s="201"/>
      <c r="B232" s="60">
        <f t="shared" si="66"/>
        <v>2</v>
      </c>
      <c r="C232" s="3" t="s">
        <v>38</v>
      </c>
      <c r="D232" s="41" t="s">
        <v>38</v>
      </c>
      <c r="E232" s="6">
        <v>0.04</v>
      </c>
      <c r="F232" s="58">
        <f t="shared" si="67"/>
        <v>86</v>
      </c>
      <c r="G232" s="47">
        <f>Q20</f>
        <v>40</v>
      </c>
      <c r="H232" s="5">
        <f>G232*E232</f>
        <v>1.6</v>
      </c>
      <c r="I232" s="7">
        <f>J232*G232</f>
        <v>137.6</v>
      </c>
      <c r="J232" s="8">
        <f t="shared" si="65"/>
        <v>3.44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12"/>
      <c r="G233" s="112"/>
      <c r="H233" s="2">
        <f>SUM(H211:H232)</f>
        <v>61</v>
      </c>
      <c r="I233" s="2">
        <f t="shared" ref="I233:J233" si="71">SUM(I211:I232)</f>
        <v>5246.0000000000009</v>
      </c>
      <c r="J233" s="45">
        <f t="shared" si="71"/>
        <v>73.048615000000012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f>B234*43</f>
        <v>86</v>
      </c>
      <c r="G234" s="47">
        <f>Q9</f>
        <v>38</v>
      </c>
      <c r="H234" s="5">
        <f t="shared" ref="H234:H246" si="72">G234*E234</f>
        <v>1.3680000000000001</v>
      </c>
      <c r="I234" s="7">
        <f t="shared" ref="I234:I246" si="73">J234*G234</f>
        <v>117.64800000000002</v>
      </c>
      <c r="J234" s="8">
        <f>F234*E234</f>
        <v>3.0960000000000005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86</v>
      </c>
      <c r="G235" s="47">
        <f>Q31</f>
        <v>140</v>
      </c>
      <c r="H235" s="5">
        <f t="shared" si="72"/>
        <v>1.4000000000000001</v>
      </c>
      <c r="I235" s="7">
        <f t="shared" si="73"/>
        <v>120.39999999999999</v>
      </c>
      <c r="J235" s="8">
        <f t="shared" ref="J235:J258" si="74">F235*E235</f>
        <v>0.86</v>
      </c>
    </row>
    <row r="236" spans="1:45" ht="15.75" customHeight="1" x14ac:dyDescent="0.25">
      <c r="A236" s="181"/>
      <c r="B236" s="60">
        <f t="shared" ref="B236:B258" si="75">B235</f>
        <v>2</v>
      </c>
      <c r="C236" s="195"/>
      <c r="D236" s="36" t="s">
        <v>17</v>
      </c>
      <c r="E236" s="6">
        <v>0.01</v>
      </c>
      <c r="F236" s="58">
        <f t="shared" ref="F236:F258" si="76">F235</f>
        <v>86</v>
      </c>
      <c r="G236" s="48">
        <f>Q36</f>
        <v>350</v>
      </c>
      <c r="H236" s="5">
        <f t="shared" si="72"/>
        <v>3.5</v>
      </c>
      <c r="I236" s="7">
        <f t="shared" si="73"/>
        <v>301</v>
      </c>
      <c r="J236" s="8">
        <f t="shared" si="74"/>
        <v>0.86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5"/>
        <v>2</v>
      </c>
      <c r="C237" s="195"/>
      <c r="D237" s="37" t="s">
        <v>7</v>
      </c>
      <c r="E237" s="6">
        <v>4.0000000000000001E-3</v>
      </c>
      <c r="F237" s="58">
        <f t="shared" si="76"/>
        <v>86</v>
      </c>
      <c r="G237" s="49">
        <f>Q22</f>
        <v>115</v>
      </c>
      <c r="H237" s="5">
        <f t="shared" si="72"/>
        <v>0.46</v>
      </c>
      <c r="I237" s="7">
        <f t="shared" si="73"/>
        <v>39.56</v>
      </c>
      <c r="J237" s="8">
        <f t="shared" si="74"/>
        <v>0.34400000000000003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5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6"/>
        <v>86</v>
      </c>
      <c r="G238" s="47">
        <f t="shared" ref="G238:G246" si="77">Q8</f>
        <v>40</v>
      </c>
      <c r="H238" s="5">
        <f t="shared" si="72"/>
        <v>1</v>
      </c>
      <c r="I238" s="7">
        <f t="shared" si="73"/>
        <v>86</v>
      </c>
      <c r="J238" s="8">
        <f t="shared" si="74"/>
        <v>2.15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5"/>
        <v>2</v>
      </c>
      <c r="C239" s="197"/>
      <c r="D239" s="36" t="s">
        <v>6</v>
      </c>
      <c r="E239" s="44">
        <v>0.05</v>
      </c>
      <c r="F239" s="58">
        <f t="shared" si="76"/>
        <v>86</v>
      </c>
      <c r="G239" s="48">
        <f t="shared" si="77"/>
        <v>38</v>
      </c>
      <c r="H239" s="5">
        <f t="shared" si="72"/>
        <v>1.9000000000000001</v>
      </c>
      <c r="I239" s="7">
        <f t="shared" si="73"/>
        <v>163.4</v>
      </c>
      <c r="J239" s="8">
        <f t="shared" si="74"/>
        <v>4.3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5"/>
        <v>2</v>
      </c>
      <c r="C240" s="197"/>
      <c r="D240" s="36" t="s">
        <v>8</v>
      </c>
      <c r="E240" s="44">
        <v>2.7E-2</v>
      </c>
      <c r="F240" s="58">
        <f t="shared" si="76"/>
        <v>86</v>
      </c>
      <c r="G240" s="49">
        <f t="shared" si="77"/>
        <v>50</v>
      </c>
      <c r="H240" s="5">
        <f t="shared" si="72"/>
        <v>1.35</v>
      </c>
      <c r="I240" s="7">
        <f t="shared" si="73"/>
        <v>116.10000000000001</v>
      </c>
      <c r="J240" s="8">
        <f t="shared" si="74"/>
        <v>2.3220000000000001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5"/>
        <v>2</v>
      </c>
      <c r="C241" s="197"/>
      <c r="D241" s="36" t="s">
        <v>9</v>
      </c>
      <c r="E241" s="44">
        <v>1.2999999999999999E-2</v>
      </c>
      <c r="F241" s="58">
        <f t="shared" si="76"/>
        <v>86</v>
      </c>
      <c r="G241" s="50">
        <f t="shared" si="77"/>
        <v>40</v>
      </c>
      <c r="H241" s="5">
        <f t="shared" si="72"/>
        <v>0.52</v>
      </c>
      <c r="I241" s="7">
        <f t="shared" si="73"/>
        <v>44.72</v>
      </c>
      <c r="J241" s="8">
        <f t="shared" si="74"/>
        <v>1.1179999999999999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5"/>
        <v>2</v>
      </c>
      <c r="C242" s="197"/>
      <c r="D242" s="36" t="s">
        <v>11</v>
      </c>
      <c r="E242" s="44">
        <v>1.2E-2</v>
      </c>
      <c r="F242" s="58">
        <f t="shared" si="76"/>
        <v>86</v>
      </c>
      <c r="G242" s="47">
        <f t="shared" si="77"/>
        <v>27</v>
      </c>
      <c r="H242" s="5">
        <f t="shared" si="72"/>
        <v>0.32400000000000001</v>
      </c>
      <c r="I242" s="7">
        <f t="shared" si="73"/>
        <v>27.864000000000001</v>
      </c>
      <c r="J242" s="8">
        <f t="shared" si="74"/>
        <v>1.032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5"/>
        <v>2</v>
      </c>
      <c r="C243" s="197"/>
      <c r="D243" s="36" t="s">
        <v>32</v>
      </c>
      <c r="E243" s="19">
        <v>7.4999999999999997E-3</v>
      </c>
      <c r="F243" s="58">
        <f t="shared" si="76"/>
        <v>86</v>
      </c>
      <c r="G243" s="47">
        <f t="shared" si="77"/>
        <v>170</v>
      </c>
      <c r="H243" s="5">
        <f t="shared" si="72"/>
        <v>1.2749999999999999</v>
      </c>
      <c r="I243" s="7">
        <f t="shared" si="73"/>
        <v>109.65</v>
      </c>
      <c r="J243" s="8">
        <f t="shared" si="74"/>
        <v>0.64500000000000002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5"/>
        <v>2</v>
      </c>
      <c r="C244" s="197"/>
      <c r="D244" s="36" t="s">
        <v>27</v>
      </c>
      <c r="E244" s="44">
        <v>5.0000000000000001E-3</v>
      </c>
      <c r="F244" s="58">
        <f t="shared" si="76"/>
        <v>86</v>
      </c>
      <c r="G244" s="47">
        <f t="shared" si="77"/>
        <v>750</v>
      </c>
      <c r="H244" s="5">
        <f t="shared" si="72"/>
        <v>3.75</v>
      </c>
      <c r="I244" s="7">
        <f t="shared" si="73"/>
        <v>322.5</v>
      </c>
      <c r="J244" s="8">
        <f t="shared" si="74"/>
        <v>0.43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5"/>
        <v>2</v>
      </c>
      <c r="C245" s="197"/>
      <c r="D245" s="36" t="s">
        <v>12</v>
      </c>
      <c r="E245" s="19">
        <v>2.5000000000000001E-3</v>
      </c>
      <c r="F245" s="58">
        <f t="shared" si="76"/>
        <v>86</v>
      </c>
      <c r="G245" s="47">
        <f t="shared" si="77"/>
        <v>53</v>
      </c>
      <c r="H245" s="5">
        <f t="shared" si="72"/>
        <v>0.13250000000000001</v>
      </c>
      <c r="I245" s="7">
        <f t="shared" si="73"/>
        <v>11.395</v>
      </c>
      <c r="J245" s="8">
        <f t="shared" si="74"/>
        <v>0.215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5"/>
        <v>2</v>
      </c>
      <c r="C246" s="197"/>
      <c r="D246" s="36" t="s">
        <v>13</v>
      </c>
      <c r="E246" s="19">
        <v>4.0000000000000002E-4</v>
      </c>
      <c r="F246" s="58">
        <f t="shared" si="76"/>
        <v>86</v>
      </c>
      <c r="G246" s="47">
        <f t="shared" si="77"/>
        <v>315</v>
      </c>
      <c r="H246" s="5">
        <f t="shared" si="72"/>
        <v>0.126</v>
      </c>
      <c r="I246" s="7">
        <f t="shared" si="73"/>
        <v>10.836</v>
      </c>
      <c r="J246" s="8">
        <f t="shared" si="74"/>
        <v>3.44E-2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5"/>
        <v>2</v>
      </c>
      <c r="C247" s="198"/>
      <c r="D247" s="36" t="s">
        <v>79</v>
      </c>
      <c r="E247" s="44">
        <v>0.2</v>
      </c>
      <c r="F247" s="58">
        <f t="shared" si="76"/>
        <v>86</v>
      </c>
      <c r="G247" s="47"/>
      <c r="H247" s="5"/>
      <c r="I247" s="7"/>
      <c r="J247" s="8">
        <f>F247*E247</f>
        <v>17.2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5"/>
        <v>2</v>
      </c>
      <c r="C248" s="199" t="s">
        <v>102</v>
      </c>
      <c r="D248" s="37" t="s">
        <v>77</v>
      </c>
      <c r="E248" s="6">
        <f>H248/G248</f>
        <v>1.9038749999999997E-2</v>
      </c>
      <c r="F248" s="58">
        <f t="shared" si="76"/>
        <v>86</v>
      </c>
      <c r="G248" s="48">
        <f>Q17</f>
        <v>400</v>
      </c>
      <c r="H248" s="5">
        <f>61-H234-H235-H236-H237-H238-H239-H240-H241-H242-H243-H244-H245-H246-H247-H249-H250-H251-H252-H253-H254-H255-H256-H257-H258</f>
        <v>7.615499999999999</v>
      </c>
      <c r="I248" s="7">
        <f t="shared" ref="I248:I258" si="78">J248*G248</f>
        <v>654.93299999999988</v>
      </c>
      <c r="J248" s="6">
        <f t="shared" si="74"/>
        <v>1.6373324999999996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5"/>
        <v>2</v>
      </c>
      <c r="C249" s="199"/>
      <c r="D249" s="37" t="s">
        <v>38</v>
      </c>
      <c r="E249" s="6">
        <v>9.0000000000000011E-3</v>
      </c>
      <c r="F249" s="58">
        <f t="shared" si="76"/>
        <v>86</v>
      </c>
      <c r="G249" s="48">
        <f>Q20</f>
        <v>40</v>
      </c>
      <c r="H249" s="5">
        <f t="shared" ref="H249:H258" si="79">G249*E249</f>
        <v>0.36000000000000004</v>
      </c>
      <c r="I249" s="7">
        <f t="shared" si="78"/>
        <v>30.960000000000004</v>
      </c>
      <c r="J249" s="6">
        <f t="shared" si="74"/>
        <v>0.77400000000000013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5"/>
        <v>2</v>
      </c>
      <c r="C250" s="199"/>
      <c r="D250" s="37" t="s">
        <v>69</v>
      </c>
      <c r="E250" s="6">
        <v>1.2E-2</v>
      </c>
      <c r="F250" s="58">
        <f t="shared" si="76"/>
        <v>86</v>
      </c>
      <c r="G250" s="48">
        <f>Q24</f>
        <v>84</v>
      </c>
      <c r="H250" s="5">
        <f t="shared" si="79"/>
        <v>1.008</v>
      </c>
      <c r="I250" s="7">
        <f t="shared" si="78"/>
        <v>86.688000000000002</v>
      </c>
      <c r="J250" s="6">
        <f t="shared" si="74"/>
        <v>1.032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5"/>
        <v>2</v>
      </c>
      <c r="C251" s="199"/>
      <c r="D251" s="37" t="s">
        <v>19</v>
      </c>
      <c r="E251" s="6">
        <v>5.0000000000000001E-3</v>
      </c>
      <c r="F251" s="58">
        <f t="shared" si="76"/>
        <v>86</v>
      </c>
      <c r="G251" s="48">
        <f>Q25</f>
        <v>180</v>
      </c>
      <c r="H251" s="5">
        <f t="shared" si="79"/>
        <v>0.9</v>
      </c>
      <c r="I251" s="7">
        <f t="shared" si="78"/>
        <v>77.400000000000006</v>
      </c>
      <c r="J251" s="6">
        <f t="shared" si="74"/>
        <v>0.43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5"/>
        <v>2</v>
      </c>
      <c r="C252" s="199"/>
      <c r="D252" s="37" t="s">
        <v>7</v>
      </c>
      <c r="E252" s="6">
        <v>3.0000000000000001E-3</v>
      </c>
      <c r="F252" s="58">
        <f t="shared" si="76"/>
        <v>86</v>
      </c>
      <c r="G252" s="48">
        <f>Q22</f>
        <v>115</v>
      </c>
      <c r="H252" s="5">
        <f t="shared" si="79"/>
        <v>0.34500000000000003</v>
      </c>
      <c r="I252" s="7">
        <f t="shared" si="78"/>
        <v>29.67</v>
      </c>
      <c r="J252" s="6">
        <f t="shared" si="74"/>
        <v>0.25800000000000001</v>
      </c>
    </row>
    <row r="253" spans="1:18" x14ac:dyDescent="0.25">
      <c r="A253" s="181"/>
      <c r="B253" s="60">
        <f t="shared" si="75"/>
        <v>2</v>
      </c>
      <c r="C253" s="238" t="s">
        <v>37</v>
      </c>
      <c r="D253" s="36" t="s">
        <v>8</v>
      </c>
      <c r="E253" s="6">
        <v>0.17100000000000001</v>
      </c>
      <c r="F253" s="58">
        <f t="shared" si="76"/>
        <v>86</v>
      </c>
      <c r="G253" s="47">
        <f>Q10</f>
        <v>50</v>
      </c>
      <c r="H253" s="5">
        <f t="shared" si="79"/>
        <v>8.5500000000000007</v>
      </c>
      <c r="I253" s="7">
        <f t="shared" si="78"/>
        <v>735.30000000000007</v>
      </c>
      <c r="J253" s="8">
        <f t="shared" si="74"/>
        <v>14.706000000000001</v>
      </c>
    </row>
    <row r="254" spans="1:18" x14ac:dyDescent="0.25">
      <c r="A254" s="181"/>
      <c r="B254" s="60">
        <f t="shared" si="75"/>
        <v>2</v>
      </c>
      <c r="C254" s="238"/>
      <c r="D254" s="36" t="s">
        <v>27</v>
      </c>
      <c r="E254" s="6">
        <v>5.0000000000000001E-3</v>
      </c>
      <c r="F254" s="58">
        <f t="shared" si="76"/>
        <v>86</v>
      </c>
      <c r="G254" s="47">
        <f>Q14</f>
        <v>750</v>
      </c>
      <c r="H254" s="5">
        <f t="shared" si="79"/>
        <v>3.75</v>
      </c>
      <c r="I254" s="7">
        <f t="shared" si="78"/>
        <v>322.5</v>
      </c>
      <c r="J254" s="8">
        <f t="shared" si="74"/>
        <v>0.43</v>
      </c>
    </row>
    <row r="255" spans="1:18" x14ac:dyDescent="0.25">
      <c r="A255" s="181"/>
      <c r="B255" s="60">
        <f t="shared" si="75"/>
        <v>2</v>
      </c>
      <c r="C255" s="238"/>
      <c r="D255" s="36" t="s">
        <v>69</v>
      </c>
      <c r="E255" s="6">
        <v>2.4E-2</v>
      </c>
      <c r="F255" s="58">
        <f t="shared" si="76"/>
        <v>86</v>
      </c>
      <c r="G255" s="47">
        <f>Q24</f>
        <v>84</v>
      </c>
      <c r="H255" s="5">
        <f t="shared" si="79"/>
        <v>2.016</v>
      </c>
      <c r="I255" s="7">
        <f t="shared" si="78"/>
        <v>173.376</v>
      </c>
      <c r="J255" s="8">
        <f t="shared" si="74"/>
        <v>2.0640000000000001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5"/>
        <v>2</v>
      </c>
      <c r="C256" s="114" t="s">
        <v>65</v>
      </c>
      <c r="D256" s="38" t="s">
        <v>108</v>
      </c>
      <c r="E256" s="44">
        <v>0.2</v>
      </c>
      <c r="F256" s="58">
        <f t="shared" si="76"/>
        <v>86</v>
      </c>
      <c r="G256" s="47">
        <f>Q33</f>
        <v>65</v>
      </c>
      <c r="H256" s="111">
        <f t="shared" si="79"/>
        <v>13</v>
      </c>
      <c r="I256" s="7">
        <f t="shared" si="78"/>
        <v>1118</v>
      </c>
      <c r="J256" s="8">
        <f t="shared" si="74"/>
        <v>17.2</v>
      </c>
    </row>
    <row r="257" spans="1:45" ht="15.75" customHeight="1" x14ac:dyDescent="0.25">
      <c r="A257" s="181"/>
      <c r="B257" s="60">
        <f t="shared" si="75"/>
        <v>2</v>
      </c>
      <c r="C257" s="3" t="s">
        <v>38</v>
      </c>
      <c r="D257" s="41" t="s">
        <v>38</v>
      </c>
      <c r="E257" s="6">
        <v>0.04</v>
      </c>
      <c r="F257" s="58">
        <f t="shared" si="76"/>
        <v>86</v>
      </c>
      <c r="G257" s="47">
        <f>Q20</f>
        <v>40</v>
      </c>
      <c r="H257" s="5">
        <f t="shared" si="79"/>
        <v>1.6</v>
      </c>
      <c r="I257" s="7">
        <f t="shared" si="78"/>
        <v>137.6</v>
      </c>
      <c r="J257" s="8">
        <f t="shared" si="74"/>
        <v>3.44</v>
      </c>
    </row>
    <row r="258" spans="1:45" ht="15.75" customHeight="1" x14ac:dyDescent="0.25">
      <c r="A258" s="191"/>
      <c r="B258" s="60">
        <f t="shared" si="75"/>
        <v>2</v>
      </c>
      <c r="C258" s="113" t="s">
        <v>22</v>
      </c>
      <c r="D258" s="39" t="s">
        <v>22</v>
      </c>
      <c r="E258" s="6">
        <v>0.05</v>
      </c>
      <c r="F258" s="58">
        <f t="shared" si="76"/>
        <v>86</v>
      </c>
      <c r="G258" s="48">
        <f>Q34</f>
        <v>95</v>
      </c>
      <c r="H258" s="5">
        <f t="shared" si="79"/>
        <v>4.75</v>
      </c>
      <c r="I258" s="7">
        <f t="shared" si="78"/>
        <v>408.5</v>
      </c>
      <c r="J258" s="8">
        <f t="shared" si="74"/>
        <v>4.3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12"/>
      <c r="G259" s="112"/>
      <c r="H259" s="2">
        <f>SUM(H234:H258)</f>
        <v>61</v>
      </c>
      <c r="I259" s="2">
        <f t="shared" ref="I259:J259" si="80">SUM(I234:I258)</f>
        <v>5246.0000000000009</v>
      </c>
      <c r="J259" s="45">
        <f t="shared" si="80"/>
        <v>80.877732500000008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B263*43</f>
        <v>86</v>
      </c>
      <c r="G263" s="47">
        <f>Q9</f>
        <v>38</v>
      </c>
      <c r="H263" s="111">
        <f t="shared" ref="H263:H268" si="81">G263*E263</f>
        <v>0.98799999999999999</v>
      </c>
      <c r="I263" s="7">
        <f t="shared" ref="I263:I272" si="82">J263*G263</f>
        <v>84.967999999999989</v>
      </c>
      <c r="J263" s="8">
        <f>F263*E263</f>
        <v>2.2359999999999998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86</v>
      </c>
      <c r="G264" s="47">
        <f>Q22</f>
        <v>115</v>
      </c>
      <c r="H264" s="111">
        <f t="shared" si="81"/>
        <v>0.69000000000000006</v>
      </c>
      <c r="I264" s="7">
        <f t="shared" si="82"/>
        <v>59.34</v>
      </c>
      <c r="J264" s="8">
        <f t="shared" ref="J264:J268" si="83">F264*E264</f>
        <v>0.51600000000000001</v>
      </c>
      <c r="L264" s="17"/>
    </row>
    <row r="265" spans="1:45" ht="15.75" customHeight="1" x14ac:dyDescent="0.25">
      <c r="A265" s="181"/>
      <c r="B265" s="60">
        <f t="shared" ref="B265:B280" si="84">B264</f>
        <v>2</v>
      </c>
      <c r="C265" s="193"/>
      <c r="D265" s="36" t="s">
        <v>8</v>
      </c>
      <c r="E265" s="44">
        <v>3.5000000000000003E-2</v>
      </c>
      <c r="F265" s="58">
        <f t="shared" ref="F265:F280" si="85">F264</f>
        <v>86</v>
      </c>
      <c r="G265" s="47">
        <f>Q10</f>
        <v>50</v>
      </c>
      <c r="H265" s="111">
        <f t="shared" si="81"/>
        <v>1.7500000000000002</v>
      </c>
      <c r="I265" s="7">
        <f t="shared" si="82"/>
        <v>150.5</v>
      </c>
      <c r="J265" s="8">
        <f t="shared" si="83"/>
        <v>3.0100000000000002</v>
      </c>
      <c r="L265" s="17"/>
    </row>
    <row r="266" spans="1:45" ht="15.75" customHeight="1" x14ac:dyDescent="0.25">
      <c r="A266" s="181"/>
      <c r="B266" s="60">
        <f t="shared" si="84"/>
        <v>2</v>
      </c>
      <c r="C266" s="193"/>
      <c r="D266" s="36" t="s">
        <v>10</v>
      </c>
      <c r="E266" s="44">
        <v>2.5000000000000001E-2</v>
      </c>
      <c r="F266" s="58">
        <f t="shared" si="85"/>
        <v>86</v>
      </c>
      <c r="G266" s="47">
        <f>Q28</f>
        <v>60</v>
      </c>
      <c r="H266" s="111">
        <f t="shared" si="81"/>
        <v>1.5</v>
      </c>
      <c r="I266" s="7">
        <f t="shared" si="82"/>
        <v>129</v>
      </c>
      <c r="J266" s="8">
        <f t="shared" si="83"/>
        <v>2.15</v>
      </c>
      <c r="L266" s="17"/>
    </row>
    <row r="267" spans="1:45" ht="15.75" customHeight="1" x14ac:dyDescent="0.25">
      <c r="A267" s="181"/>
      <c r="B267" s="60">
        <f t="shared" si="84"/>
        <v>2</v>
      </c>
      <c r="C267" s="193"/>
      <c r="D267" s="36" t="s">
        <v>9</v>
      </c>
      <c r="E267" s="44">
        <v>1.9E-2</v>
      </c>
      <c r="F267" s="58">
        <f t="shared" si="85"/>
        <v>86</v>
      </c>
      <c r="G267" s="47">
        <f>Q11</f>
        <v>40</v>
      </c>
      <c r="H267" s="111">
        <f t="shared" si="81"/>
        <v>0.76</v>
      </c>
      <c r="I267" s="7">
        <f t="shared" si="82"/>
        <v>65.36</v>
      </c>
      <c r="J267" s="8">
        <f t="shared" si="83"/>
        <v>1.6339999999999999</v>
      </c>
      <c r="L267" s="17"/>
    </row>
    <row r="268" spans="1:45" ht="15.75" customHeight="1" x14ac:dyDescent="0.25">
      <c r="A268" s="181"/>
      <c r="B268" s="60">
        <f t="shared" si="84"/>
        <v>2</v>
      </c>
      <c r="C268" s="194"/>
      <c r="D268" s="36" t="s">
        <v>11</v>
      </c>
      <c r="E268" s="44">
        <v>1.7999999999999999E-2</v>
      </c>
      <c r="F268" s="58">
        <f t="shared" si="85"/>
        <v>86</v>
      </c>
      <c r="G268" s="47">
        <f>Q12</f>
        <v>27</v>
      </c>
      <c r="H268" s="111">
        <f t="shared" si="81"/>
        <v>0.48599999999999999</v>
      </c>
      <c r="I268" s="7">
        <f t="shared" si="82"/>
        <v>41.795999999999992</v>
      </c>
      <c r="J268" s="8">
        <f t="shared" si="83"/>
        <v>1.5479999999999998</v>
      </c>
    </row>
    <row r="269" spans="1:45" ht="15.75" customHeight="1" x14ac:dyDescent="0.25">
      <c r="A269" s="181"/>
      <c r="B269" s="60">
        <f t="shared" si="84"/>
        <v>2</v>
      </c>
      <c r="C269" s="192" t="s">
        <v>28</v>
      </c>
      <c r="D269" s="36" t="s">
        <v>81</v>
      </c>
      <c r="E269" s="6">
        <f>H269/G269</f>
        <v>7.0677500000000032E-2</v>
      </c>
      <c r="F269" s="58">
        <f t="shared" si="85"/>
        <v>86</v>
      </c>
      <c r="G269" s="49">
        <f>Q17</f>
        <v>400</v>
      </c>
      <c r="H269" s="5">
        <f>61-H263-H264-H265-H266-H267-H268-H270-H271-H272-H273-H274-H275-H276-H277-H278-H279-H280</f>
        <v>28.271000000000015</v>
      </c>
      <c r="I269" s="7">
        <f t="shared" si="82"/>
        <v>2431.3060000000009</v>
      </c>
      <c r="J269" s="8">
        <f>F269*E269</f>
        <v>6.0782650000000027</v>
      </c>
    </row>
    <row r="270" spans="1:45" ht="15.75" customHeight="1" x14ac:dyDescent="0.25">
      <c r="A270" s="181"/>
      <c r="B270" s="60">
        <f t="shared" si="84"/>
        <v>2</v>
      </c>
      <c r="C270" s="193"/>
      <c r="D270" s="36" t="s">
        <v>57</v>
      </c>
      <c r="E270" s="6">
        <v>0.03</v>
      </c>
      <c r="F270" s="58">
        <f t="shared" si="85"/>
        <v>86</v>
      </c>
      <c r="G270" s="49">
        <f>Q29</f>
        <v>130</v>
      </c>
      <c r="H270" s="5">
        <f>G270*E270</f>
        <v>3.9</v>
      </c>
      <c r="I270" s="7">
        <f t="shared" si="82"/>
        <v>335.40000000000003</v>
      </c>
      <c r="J270" s="8">
        <f t="shared" ref="J270:J280" si="86">F270*E270</f>
        <v>2.58</v>
      </c>
    </row>
    <row r="271" spans="1:45" ht="15.75" customHeight="1" x14ac:dyDescent="0.25">
      <c r="A271" s="181"/>
      <c r="B271" s="60">
        <f t="shared" si="84"/>
        <v>2</v>
      </c>
      <c r="C271" s="193"/>
      <c r="D271" s="36" t="s">
        <v>32</v>
      </c>
      <c r="E271" s="6">
        <v>1.2E-2</v>
      </c>
      <c r="F271" s="58">
        <f t="shared" si="85"/>
        <v>86</v>
      </c>
      <c r="G271" s="49">
        <f>Q13</f>
        <v>170</v>
      </c>
      <c r="H271" s="5">
        <f>G271*E271</f>
        <v>2.04</v>
      </c>
      <c r="I271" s="7">
        <f t="shared" si="82"/>
        <v>175.44</v>
      </c>
      <c r="J271" s="8">
        <f t="shared" si="86"/>
        <v>1.032</v>
      </c>
    </row>
    <row r="272" spans="1:45" ht="15.75" customHeight="1" x14ac:dyDescent="0.25">
      <c r="A272" s="181"/>
      <c r="B272" s="60">
        <f t="shared" si="84"/>
        <v>2</v>
      </c>
      <c r="C272" s="193"/>
      <c r="D272" s="36" t="s">
        <v>24</v>
      </c>
      <c r="E272" s="6">
        <v>2E-3</v>
      </c>
      <c r="F272" s="58">
        <f t="shared" si="85"/>
        <v>86</v>
      </c>
      <c r="G272" s="47">
        <f>Q30</f>
        <v>240</v>
      </c>
      <c r="H272" s="5">
        <f>G272*E272</f>
        <v>0.48</v>
      </c>
      <c r="I272" s="7">
        <f t="shared" si="82"/>
        <v>41.28</v>
      </c>
      <c r="J272" s="8">
        <f t="shared" si="86"/>
        <v>0.17200000000000001</v>
      </c>
    </row>
    <row r="273" spans="1:18" x14ac:dyDescent="0.25">
      <c r="A273" s="181"/>
      <c r="B273" s="60">
        <f t="shared" si="84"/>
        <v>2</v>
      </c>
      <c r="C273" s="194"/>
      <c r="D273" s="36" t="s">
        <v>79</v>
      </c>
      <c r="E273" s="6">
        <v>0.2</v>
      </c>
      <c r="F273" s="58">
        <f t="shared" si="85"/>
        <v>86</v>
      </c>
      <c r="G273" s="47"/>
      <c r="H273" s="5"/>
      <c r="I273" s="7"/>
      <c r="J273" s="8">
        <f t="shared" si="86"/>
        <v>17.2</v>
      </c>
    </row>
    <row r="274" spans="1:18" x14ac:dyDescent="0.25">
      <c r="A274" s="181"/>
      <c r="B274" s="60">
        <f t="shared" si="84"/>
        <v>2</v>
      </c>
      <c r="C274" s="192" t="s">
        <v>82</v>
      </c>
      <c r="D274" s="36" t="s">
        <v>8</v>
      </c>
      <c r="E274" s="6">
        <v>0.2</v>
      </c>
      <c r="F274" s="58">
        <f t="shared" si="85"/>
        <v>86</v>
      </c>
      <c r="G274" s="47">
        <f>Q10</f>
        <v>50</v>
      </c>
      <c r="H274" s="5">
        <f>G274*E274</f>
        <v>10</v>
      </c>
      <c r="I274" s="7">
        <f>J274*G274</f>
        <v>860</v>
      </c>
      <c r="J274" s="8">
        <f t="shared" si="86"/>
        <v>17.2</v>
      </c>
    </row>
    <row r="275" spans="1:18" x14ac:dyDescent="0.25">
      <c r="A275" s="181"/>
      <c r="B275" s="60">
        <f t="shared" si="84"/>
        <v>2</v>
      </c>
      <c r="C275" s="194"/>
      <c r="D275" s="36" t="s">
        <v>27</v>
      </c>
      <c r="E275" s="6">
        <v>5.0000000000000001E-3</v>
      </c>
      <c r="F275" s="58">
        <f t="shared" si="85"/>
        <v>86</v>
      </c>
      <c r="G275" s="47">
        <f>Q14</f>
        <v>750</v>
      </c>
      <c r="H275" s="5">
        <f>G275*E275</f>
        <v>3.75</v>
      </c>
      <c r="I275" s="7">
        <f>J275*G275</f>
        <v>322.5</v>
      </c>
      <c r="J275" s="8">
        <f t="shared" si="86"/>
        <v>0.43</v>
      </c>
    </row>
    <row r="276" spans="1:18" x14ac:dyDescent="0.25">
      <c r="A276" s="181"/>
      <c r="B276" s="60">
        <f t="shared" si="8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5"/>
        <v>86</v>
      </c>
      <c r="G276" s="49">
        <f>Q21</f>
        <v>75</v>
      </c>
      <c r="H276" s="5">
        <f>G276*E276</f>
        <v>3.4499999999999997</v>
      </c>
      <c r="I276" s="7">
        <f>J276*G276</f>
        <v>296.7</v>
      </c>
      <c r="J276" s="8">
        <f t="shared" si="86"/>
        <v>3.956</v>
      </c>
    </row>
    <row r="277" spans="1:18" x14ac:dyDescent="0.25">
      <c r="A277" s="181"/>
      <c r="B277" s="60">
        <f t="shared" si="84"/>
        <v>2</v>
      </c>
      <c r="C277" s="184"/>
      <c r="D277" s="36" t="s">
        <v>12</v>
      </c>
      <c r="E277" s="6">
        <v>2.4E-2</v>
      </c>
      <c r="F277" s="58">
        <f t="shared" si="85"/>
        <v>86</v>
      </c>
      <c r="G277" s="47">
        <f>Q15</f>
        <v>53</v>
      </c>
      <c r="H277" s="5">
        <f>G277*E277</f>
        <v>1.272</v>
      </c>
      <c r="I277" s="7">
        <f>J277*G277</f>
        <v>109.392</v>
      </c>
      <c r="J277" s="8">
        <f t="shared" si="86"/>
        <v>2.0640000000000001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4"/>
        <v>2</v>
      </c>
      <c r="C278" s="184"/>
      <c r="D278" s="36" t="s">
        <v>13</v>
      </c>
      <c r="E278" s="40">
        <v>2.0000000000000001E-4</v>
      </c>
      <c r="F278" s="58">
        <f t="shared" si="85"/>
        <v>86</v>
      </c>
      <c r="G278" s="47">
        <f>Q16</f>
        <v>315</v>
      </c>
      <c r="H278" s="5">
        <f>G278*E278</f>
        <v>6.3E-2</v>
      </c>
      <c r="I278" s="7">
        <f>J278*G278</f>
        <v>5.4180000000000001</v>
      </c>
      <c r="J278" s="8">
        <f t="shared" si="86"/>
        <v>1.72E-2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4"/>
        <v>2</v>
      </c>
      <c r="C279" s="185"/>
      <c r="D279" s="36" t="s">
        <v>79</v>
      </c>
      <c r="E279" s="6">
        <v>0.17199999999999999</v>
      </c>
      <c r="F279" s="58">
        <f t="shared" si="85"/>
        <v>86</v>
      </c>
      <c r="G279" s="47"/>
      <c r="H279" s="5"/>
      <c r="I279" s="7"/>
      <c r="J279" s="8">
        <f t="shared" si="86"/>
        <v>14.791999999999998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4"/>
        <v>2</v>
      </c>
      <c r="C280" s="3" t="s">
        <v>38</v>
      </c>
      <c r="D280" s="41" t="s">
        <v>38</v>
      </c>
      <c r="E280" s="6">
        <v>0.04</v>
      </c>
      <c r="F280" s="58">
        <f t="shared" si="85"/>
        <v>86</v>
      </c>
      <c r="G280" s="47">
        <f>Q20</f>
        <v>40</v>
      </c>
      <c r="H280" s="5">
        <f>G280*E280</f>
        <v>1.6</v>
      </c>
      <c r="I280" s="7">
        <f>J280*G280</f>
        <v>137.6</v>
      </c>
      <c r="J280" s="8">
        <f t="shared" si="86"/>
        <v>3.44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12"/>
      <c r="G281" s="112"/>
      <c r="H281" s="2">
        <f>SUM(H263:H280)</f>
        <v>61.000000000000014</v>
      </c>
      <c r="I281" s="2">
        <f>SUM(I263:I280)</f>
        <v>5246.0000000000009</v>
      </c>
      <c r="J281" s="45">
        <f>SUM(J263:J280)</f>
        <v>80.055465000000012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B282*32</f>
        <v>64</v>
      </c>
      <c r="G282" s="49">
        <f>Q8</f>
        <v>40</v>
      </c>
      <c r="H282" s="5">
        <f t="shared" ref="H282:H291" si="87">G282*E282</f>
        <v>2.4</v>
      </c>
      <c r="I282" s="7">
        <f t="shared" ref="I282:I291" si="88">J282*G282</f>
        <v>153.6</v>
      </c>
      <c r="J282" s="8">
        <f>F282*E282</f>
        <v>3.84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64</v>
      </c>
      <c r="G283" s="49">
        <f>Q11</f>
        <v>40</v>
      </c>
      <c r="H283" s="5">
        <f t="shared" si="87"/>
        <v>0.32</v>
      </c>
      <c r="I283" s="7">
        <f t="shared" si="88"/>
        <v>20.48</v>
      </c>
      <c r="J283" s="8">
        <f t="shared" ref="J283:J304" si="89">F283*E283</f>
        <v>0.51200000000000001</v>
      </c>
    </row>
    <row r="284" spans="1:18" x14ac:dyDescent="0.25">
      <c r="A284" s="181"/>
      <c r="B284" s="60">
        <f t="shared" ref="B284:B304" si="90">B283</f>
        <v>2</v>
      </c>
      <c r="C284" s="182"/>
      <c r="D284" s="37" t="s">
        <v>13</v>
      </c>
      <c r="E284" s="40">
        <v>2.0000000000000001E-4</v>
      </c>
      <c r="F284" s="58">
        <f t="shared" ref="F284:F304" si="91">F283</f>
        <v>64</v>
      </c>
      <c r="G284" s="49">
        <f>Q16</f>
        <v>315</v>
      </c>
      <c r="H284" s="5">
        <f t="shared" si="87"/>
        <v>6.3E-2</v>
      </c>
      <c r="I284" s="7">
        <f t="shared" si="88"/>
        <v>4.032</v>
      </c>
      <c r="J284" s="8">
        <f t="shared" si="89"/>
        <v>1.2800000000000001E-2</v>
      </c>
    </row>
    <row r="285" spans="1:18" x14ac:dyDescent="0.25">
      <c r="A285" s="181"/>
      <c r="B285" s="60">
        <f t="shared" si="90"/>
        <v>2</v>
      </c>
      <c r="C285" s="182"/>
      <c r="D285" s="36" t="s">
        <v>12</v>
      </c>
      <c r="E285" s="6">
        <v>3.0000000000000001E-3</v>
      </c>
      <c r="F285" s="58">
        <f t="shared" si="91"/>
        <v>64</v>
      </c>
      <c r="G285" s="49">
        <f>Q15</f>
        <v>53</v>
      </c>
      <c r="H285" s="5">
        <f t="shared" si="87"/>
        <v>0.159</v>
      </c>
      <c r="I285" s="7">
        <f t="shared" si="88"/>
        <v>10.176</v>
      </c>
      <c r="J285" s="8">
        <f t="shared" si="89"/>
        <v>0.192</v>
      </c>
    </row>
    <row r="286" spans="1:18" x14ac:dyDescent="0.25">
      <c r="A286" s="181"/>
      <c r="B286" s="60">
        <f t="shared" si="90"/>
        <v>2</v>
      </c>
      <c r="C286" s="182"/>
      <c r="D286" s="37" t="s">
        <v>7</v>
      </c>
      <c r="E286" s="6">
        <v>3.0000000000000001E-3</v>
      </c>
      <c r="F286" s="58">
        <f t="shared" si="91"/>
        <v>64</v>
      </c>
      <c r="G286" s="47">
        <f>Q22</f>
        <v>115</v>
      </c>
      <c r="H286" s="5">
        <f t="shared" si="87"/>
        <v>0.34500000000000003</v>
      </c>
      <c r="I286" s="7">
        <f t="shared" si="88"/>
        <v>22.080000000000002</v>
      </c>
      <c r="J286" s="8">
        <f t="shared" si="89"/>
        <v>0.192</v>
      </c>
    </row>
    <row r="287" spans="1:18" x14ac:dyDescent="0.25">
      <c r="A287" s="181"/>
      <c r="B287" s="60">
        <f t="shared" si="90"/>
        <v>2</v>
      </c>
      <c r="C287" s="183" t="s">
        <v>23</v>
      </c>
      <c r="D287" s="36" t="s">
        <v>8</v>
      </c>
      <c r="E287" s="6">
        <v>0.1</v>
      </c>
      <c r="F287" s="58">
        <f t="shared" si="91"/>
        <v>64</v>
      </c>
      <c r="G287" s="47">
        <f>Q10</f>
        <v>50</v>
      </c>
      <c r="H287" s="5">
        <f t="shared" si="87"/>
        <v>5</v>
      </c>
      <c r="I287" s="7">
        <f t="shared" si="88"/>
        <v>320</v>
      </c>
      <c r="J287" s="8">
        <f t="shared" si="89"/>
        <v>6.4</v>
      </c>
    </row>
    <row r="288" spans="1:18" x14ac:dyDescent="0.25">
      <c r="A288" s="181"/>
      <c r="B288" s="60">
        <f t="shared" si="90"/>
        <v>2</v>
      </c>
      <c r="C288" s="184"/>
      <c r="D288" s="36" t="s">
        <v>18</v>
      </c>
      <c r="E288" s="6">
        <v>0.02</v>
      </c>
      <c r="F288" s="58">
        <f t="shared" si="91"/>
        <v>64</v>
      </c>
      <c r="G288" s="47">
        <f>Q23</f>
        <v>48</v>
      </c>
      <c r="H288" s="5">
        <f t="shared" si="87"/>
        <v>0.96</v>
      </c>
      <c r="I288" s="7">
        <f t="shared" si="88"/>
        <v>61.44</v>
      </c>
      <c r="J288" s="8">
        <f t="shared" si="89"/>
        <v>1.28</v>
      </c>
    </row>
    <row r="289" spans="1:45" ht="15.75" customHeight="1" x14ac:dyDescent="0.25">
      <c r="A289" s="181"/>
      <c r="B289" s="60">
        <f t="shared" si="90"/>
        <v>2</v>
      </c>
      <c r="C289" s="184"/>
      <c r="D289" s="36" t="s">
        <v>9</v>
      </c>
      <c r="E289" s="6">
        <v>1.3000000000000001E-2</v>
      </c>
      <c r="F289" s="58">
        <f t="shared" si="91"/>
        <v>64</v>
      </c>
      <c r="G289" s="47">
        <f>Q11</f>
        <v>40</v>
      </c>
      <c r="H289" s="5">
        <f t="shared" si="87"/>
        <v>0.52</v>
      </c>
      <c r="I289" s="7">
        <f t="shared" si="88"/>
        <v>33.28</v>
      </c>
      <c r="J289" s="8">
        <f t="shared" si="89"/>
        <v>0.83200000000000007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90"/>
        <v>2</v>
      </c>
      <c r="C290" s="184"/>
      <c r="D290" s="37" t="s">
        <v>11</v>
      </c>
      <c r="E290" s="6">
        <v>1.2E-2</v>
      </c>
      <c r="F290" s="58">
        <f t="shared" si="91"/>
        <v>64</v>
      </c>
      <c r="G290" s="47">
        <f>Q12</f>
        <v>27</v>
      </c>
      <c r="H290" s="5">
        <f t="shared" si="87"/>
        <v>0.32400000000000001</v>
      </c>
      <c r="I290" s="7">
        <f t="shared" si="88"/>
        <v>20.736000000000001</v>
      </c>
      <c r="J290" s="8">
        <f t="shared" si="89"/>
        <v>0.76800000000000002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90"/>
        <v>2</v>
      </c>
      <c r="C291" s="184"/>
      <c r="D291" s="37" t="s">
        <v>7</v>
      </c>
      <c r="E291" s="6">
        <v>5.0000000000000001E-3</v>
      </c>
      <c r="F291" s="58">
        <f t="shared" si="91"/>
        <v>64</v>
      </c>
      <c r="G291" s="47">
        <f>Q22</f>
        <v>115</v>
      </c>
      <c r="H291" s="5">
        <f t="shared" si="87"/>
        <v>0.57500000000000007</v>
      </c>
      <c r="I291" s="7">
        <f t="shared" si="88"/>
        <v>36.800000000000004</v>
      </c>
      <c r="J291" s="8">
        <f t="shared" si="89"/>
        <v>0.32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90"/>
        <v>2</v>
      </c>
      <c r="C292" s="185"/>
      <c r="D292" s="37" t="s">
        <v>79</v>
      </c>
      <c r="E292" s="6">
        <v>0.17499999999999999</v>
      </c>
      <c r="F292" s="58">
        <f t="shared" si="91"/>
        <v>64</v>
      </c>
      <c r="G292" s="48"/>
      <c r="H292" s="111"/>
      <c r="I292" s="7"/>
      <c r="J292" s="6">
        <f t="shared" si="89"/>
        <v>11.2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90"/>
        <v>2</v>
      </c>
      <c r="C293" s="186" t="s">
        <v>34</v>
      </c>
      <c r="D293" s="36" t="s">
        <v>61</v>
      </c>
      <c r="E293" s="6">
        <f>H293/G293</f>
        <v>8.3251282051282072E-2</v>
      </c>
      <c r="F293" s="58">
        <f t="shared" si="91"/>
        <v>64</v>
      </c>
      <c r="G293" s="47">
        <f>Q32</f>
        <v>195</v>
      </c>
      <c r="H293" s="5">
        <f>61-H282-H283-H284-H285-H286-H287-H288-H289-H290-H291-H294-H295-H296-H297-H298-H299-H300-H302-H303-H304</f>
        <v>16.234000000000005</v>
      </c>
      <c r="I293" s="7">
        <f t="shared" ref="I293:I300" si="92">J293*G293</f>
        <v>1038.9760000000003</v>
      </c>
      <c r="J293" s="8">
        <f t="shared" si="89"/>
        <v>5.3280820512820526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90"/>
        <v>2</v>
      </c>
      <c r="C294" s="187"/>
      <c r="D294" s="36" t="s">
        <v>9</v>
      </c>
      <c r="E294" s="6">
        <v>0.02</v>
      </c>
      <c r="F294" s="58">
        <f t="shared" si="91"/>
        <v>64</v>
      </c>
      <c r="G294" s="49">
        <f>Q11</f>
        <v>40</v>
      </c>
      <c r="H294" s="5">
        <f t="shared" ref="H294:H300" si="93">G294*E294</f>
        <v>0.8</v>
      </c>
      <c r="I294" s="7">
        <f t="shared" si="92"/>
        <v>51.2</v>
      </c>
      <c r="J294" s="8">
        <f t="shared" si="89"/>
        <v>1.28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90"/>
        <v>2</v>
      </c>
      <c r="C295" s="187"/>
      <c r="D295" s="37" t="s">
        <v>11</v>
      </c>
      <c r="E295" s="6">
        <v>1.2999999999999999E-2</v>
      </c>
      <c r="F295" s="58">
        <f t="shared" si="91"/>
        <v>64</v>
      </c>
      <c r="G295" s="47">
        <f>Q12</f>
        <v>27</v>
      </c>
      <c r="H295" s="5">
        <f t="shared" si="93"/>
        <v>0.35099999999999998</v>
      </c>
      <c r="I295" s="7">
        <f t="shared" si="92"/>
        <v>22.463999999999999</v>
      </c>
      <c r="J295" s="8">
        <f t="shared" si="89"/>
        <v>0.83199999999999996</v>
      </c>
    </row>
    <row r="296" spans="1:45" ht="15.75" customHeight="1" x14ac:dyDescent="0.25">
      <c r="A296" s="181"/>
      <c r="B296" s="60">
        <f t="shared" si="90"/>
        <v>2</v>
      </c>
      <c r="C296" s="187"/>
      <c r="D296" s="37" t="s">
        <v>27</v>
      </c>
      <c r="E296" s="6">
        <v>0.01</v>
      </c>
      <c r="F296" s="58">
        <f t="shared" si="91"/>
        <v>64</v>
      </c>
      <c r="G296" s="47">
        <f>Q14</f>
        <v>750</v>
      </c>
      <c r="H296" s="5">
        <f t="shared" si="93"/>
        <v>7.5</v>
      </c>
      <c r="I296" s="7">
        <f t="shared" si="92"/>
        <v>480</v>
      </c>
      <c r="J296" s="8">
        <f t="shared" si="89"/>
        <v>0.64</v>
      </c>
    </row>
    <row r="297" spans="1:45" ht="15.75" customHeight="1" x14ac:dyDescent="0.25">
      <c r="A297" s="181"/>
      <c r="B297" s="60">
        <f t="shared" si="90"/>
        <v>2</v>
      </c>
      <c r="C297" s="188"/>
      <c r="D297" s="37" t="s">
        <v>87</v>
      </c>
      <c r="E297" s="6">
        <v>5.8000000000000003E-2</v>
      </c>
      <c r="F297" s="58">
        <f t="shared" si="91"/>
        <v>64</v>
      </c>
      <c r="G297" s="47">
        <f>Q18</f>
        <v>58</v>
      </c>
      <c r="H297" s="5">
        <f t="shared" si="93"/>
        <v>3.3640000000000003</v>
      </c>
      <c r="I297" s="7">
        <f t="shared" si="92"/>
        <v>215.29600000000002</v>
      </c>
      <c r="J297" s="8">
        <f>F297*E297</f>
        <v>3.7120000000000002</v>
      </c>
    </row>
    <row r="298" spans="1:45" ht="15.75" customHeight="1" x14ac:dyDescent="0.25">
      <c r="A298" s="181"/>
      <c r="B298" s="60">
        <f t="shared" si="90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91"/>
        <v>64</v>
      </c>
      <c r="G298" s="53">
        <f>Q35</f>
        <v>150</v>
      </c>
      <c r="H298" s="43">
        <f t="shared" si="93"/>
        <v>6.8999999999999995</v>
      </c>
      <c r="I298" s="43">
        <f t="shared" si="92"/>
        <v>441.59999999999997</v>
      </c>
      <c r="J298" s="6">
        <f>F298*E298</f>
        <v>2.944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90"/>
        <v>2</v>
      </c>
      <c r="C299" s="184"/>
      <c r="D299" s="36" t="s">
        <v>12</v>
      </c>
      <c r="E299" s="6">
        <v>2.4E-2</v>
      </c>
      <c r="F299" s="58">
        <f t="shared" si="91"/>
        <v>64</v>
      </c>
      <c r="G299" s="47">
        <f>Q15</f>
        <v>53</v>
      </c>
      <c r="H299" s="5">
        <f t="shared" si="93"/>
        <v>1.272</v>
      </c>
      <c r="I299" s="7">
        <f t="shared" si="92"/>
        <v>81.408000000000001</v>
      </c>
      <c r="J299" s="8">
        <f t="shared" si="89"/>
        <v>1.536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90"/>
        <v>2</v>
      </c>
      <c r="C300" s="184"/>
      <c r="D300" s="36" t="s">
        <v>13</v>
      </c>
      <c r="E300" s="40">
        <v>2.0000000000000001E-4</v>
      </c>
      <c r="F300" s="58">
        <f t="shared" si="91"/>
        <v>64</v>
      </c>
      <c r="G300" s="47">
        <f>Q16</f>
        <v>315</v>
      </c>
      <c r="H300" s="5">
        <f t="shared" si="93"/>
        <v>6.3E-2</v>
      </c>
      <c r="I300" s="7">
        <f t="shared" si="92"/>
        <v>4.032</v>
      </c>
      <c r="J300" s="8">
        <f t="shared" si="89"/>
        <v>1.2800000000000001E-2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90"/>
        <v>2</v>
      </c>
      <c r="C301" s="185"/>
      <c r="D301" s="36" t="s">
        <v>79</v>
      </c>
      <c r="E301" s="6">
        <v>0.17199999999999999</v>
      </c>
      <c r="F301" s="58">
        <f t="shared" si="91"/>
        <v>64</v>
      </c>
      <c r="G301" s="47"/>
      <c r="H301" s="5"/>
      <c r="I301" s="7"/>
      <c r="J301" s="8">
        <f t="shared" si="89"/>
        <v>11.007999999999999</v>
      </c>
    </row>
    <row r="302" spans="1:45" ht="15.75" customHeight="1" x14ac:dyDescent="0.25">
      <c r="A302" s="181"/>
      <c r="B302" s="60">
        <f t="shared" si="90"/>
        <v>2</v>
      </c>
      <c r="C302" s="3" t="s">
        <v>38</v>
      </c>
      <c r="D302" s="41" t="s">
        <v>38</v>
      </c>
      <c r="E302" s="6">
        <v>0.04</v>
      </c>
      <c r="F302" s="58">
        <f t="shared" si="91"/>
        <v>64</v>
      </c>
      <c r="G302" s="47">
        <f>Q20</f>
        <v>40</v>
      </c>
      <c r="H302" s="5">
        <f>G302*E302</f>
        <v>1.6</v>
      </c>
      <c r="I302" s="7">
        <f>J302*G302</f>
        <v>102.4</v>
      </c>
      <c r="J302" s="8">
        <f t="shared" si="89"/>
        <v>2.56</v>
      </c>
    </row>
    <row r="303" spans="1:45" ht="15.75" customHeight="1" x14ac:dyDescent="0.25">
      <c r="A303" s="181"/>
      <c r="B303" s="60">
        <f t="shared" si="90"/>
        <v>2</v>
      </c>
      <c r="C303" s="113" t="s">
        <v>22</v>
      </c>
      <c r="D303" s="39" t="s">
        <v>22</v>
      </c>
      <c r="E303" s="6">
        <v>0.05</v>
      </c>
      <c r="F303" s="58">
        <f t="shared" si="91"/>
        <v>64</v>
      </c>
      <c r="G303" s="48">
        <f>Q34</f>
        <v>95</v>
      </c>
      <c r="H303" s="5">
        <f>G303*E303</f>
        <v>4.75</v>
      </c>
      <c r="I303" s="7">
        <f>J303*G303</f>
        <v>304</v>
      </c>
      <c r="J303" s="8">
        <f t="shared" si="89"/>
        <v>3.2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90"/>
        <v>2</v>
      </c>
      <c r="C304" s="115" t="s">
        <v>14</v>
      </c>
      <c r="D304" s="36" t="s">
        <v>14</v>
      </c>
      <c r="E304" s="8">
        <v>0.1</v>
      </c>
      <c r="F304" s="58">
        <f t="shared" si="91"/>
        <v>64</v>
      </c>
      <c r="G304" s="48">
        <f>Q21</f>
        <v>75</v>
      </c>
      <c r="H304" s="5">
        <f>G304*E304</f>
        <v>7.5</v>
      </c>
      <c r="I304" s="7">
        <f>J304*G304</f>
        <v>480</v>
      </c>
      <c r="J304" s="8">
        <f t="shared" si="89"/>
        <v>6.4</v>
      </c>
    </row>
    <row r="305" spans="1:17" x14ac:dyDescent="0.25">
      <c r="A305" s="174" t="s">
        <v>41</v>
      </c>
      <c r="B305" s="174"/>
      <c r="C305" s="174"/>
      <c r="D305" s="174"/>
      <c r="E305" s="112"/>
      <c r="F305" s="112"/>
      <c r="G305" s="112"/>
      <c r="H305" s="2">
        <f>SUM(H282:H304)</f>
        <v>61</v>
      </c>
      <c r="I305" s="2">
        <f>SUM(I282:I304)</f>
        <v>3904</v>
      </c>
      <c r="J305" s="45">
        <f>SUM(J282:J304)</f>
        <v>65.001682051282074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47824</v>
      </c>
      <c r="J306" s="54">
        <f>J29+J51+J73+J91+J128+J152+J178+J202+J233+J259+J281+J305</f>
        <v>728.66903467948725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1" spans="1:17" ht="2.25" customHeight="1" x14ac:dyDescent="0.25"/>
    <row r="312" spans="1:17" hidden="1" x14ac:dyDescent="0.25"/>
    <row r="313" spans="1:17" hidden="1" x14ac:dyDescent="0.25">
      <c r="I313" s="20"/>
    </row>
    <row r="314" spans="1:17" hidden="1" x14ac:dyDescent="0.25"/>
    <row r="317" spans="1:17" x14ac:dyDescent="0.25">
      <c r="I317" s="20"/>
    </row>
    <row r="322" s="13" customFormat="1" ht="12.75" x14ac:dyDescent="0.25"/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90" orientation="portrait" r:id="rId1"/>
  <rowBreaks count="6" manualBreakCount="6">
    <brk id="52" max="16383" man="1"/>
    <brk id="104" max="16383" man="1"/>
    <brk id="156" max="16383" man="1"/>
    <brk id="208" max="16383" man="1"/>
    <brk id="260" max="17" man="1"/>
    <brk id="315" max="16383" man="1"/>
  </rowBreaks>
  <colBreaks count="2" manualBreakCount="2">
    <brk id="10" max="1048575" man="1"/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B6" sqref="B6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135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136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22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120" t="s">
        <v>59</v>
      </c>
      <c r="D6" s="36" t="s">
        <v>3</v>
      </c>
      <c r="E6" s="44">
        <v>0.06</v>
      </c>
      <c r="F6" s="47">
        <v>4</v>
      </c>
      <c r="G6" s="47">
        <v>170</v>
      </c>
      <c r="H6" s="5">
        <f t="shared" ref="H6:H15" si="0">G6*E6</f>
        <v>10.199999999999999</v>
      </c>
      <c r="I6" s="7">
        <f t="shared" ref="I6:I15" si="1">J6*G6</f>
        <v>40.799999999999997</v>
      </c>
      <c r="J6" s="8">
        <f>F6*E6</f>
        <v>0.24</v>
      </c>
      <c r="L6" s="36" t="s">
        <v>3</v>
      </c>
      <c r="M6" s="8">
        <f>J6+J107</f>
        <v>0.24</v>
      </c>
      <c r="N6" s="49">
        <v>170</v>
      </c>
      <c r="O6" s="4">
        <f>M6*N6</f>
        <v>40.799999999999997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4</v>
      </c>
      <c r="G7" s="47">
        <v>40</v>
      </c>
      <c r="H7" s="5">
        <f t="shared" si="0"/>
        <v>1</v>
      </c>
      <c r="I7" s="7">
        <f t="shared" si="1"/>
        <v>4</v>
      </c>
      <c r="J7" s="8">
        <f t="shared" ref="J7:J27" si="2">F7*E7</f>
        <v>0.1</v>
      </c>
      <c r="L7" s="36" t="s">
        <v>4</v>
      </c>
      <c r="M7" s="8">
        <f>J7+J179+J238+J282</f>
        <v>0.66</v>
      </c>
      <c r="N7" s="49">
        <v>40</v>
      </c>
      <c r="O7" s="4">
        <f t="shared" ref="O7:O39" si="3">M7*N7</f>
        <v>26.400000000000002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4</v>
      </c>
      <c r="G8" s="48">
        <v>38</v>
      </c>
      <c r="H8" s="5">
        <f t="shared" si="0"/>
        <v>1.9000000000000001</v>
      </c>
      <c r="I8" s="7">
        <f t="shared" si="1"/>
        <v>7.6000000000000005</v>
      </c>
      <c r="J8" s="8">
        <f t="shared" si="2"/>
        <v>0.2</v>
      </c>
      <c r="L8" s="36" t="s">
        <v>6</v>
      </c>
      <c r="M8" s="8">
        <f>J8+J29+J55+J129+J159+J211+J234+J239+J263</f>
        <v>1.2780000000000002</v>
      </c>
      <c r="N8" s="49">
        <v>38</v>
      </c>
      <c r="O8" s="4">
        <f t="shared" si="3"/>
        <v>48.564000000000007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4</v>
      </c>
      <c r="G9" s="49">
        <v>50</v>
      </c>
      <c r="H9" s="5">
        <f t="shared" si="0"/>
        <v>1.35</v>
      </c>
      <c r="I9" s="7">
        <f t="shared" si="1"/>
        <v>5.4</v>
      </c>
      <c r="J9" s="8">
        <f t="shared" si="2"/>
        <v>0.108</v>
      </c>
      <c r="L9" s="36" t="s">
        <v>8</v>
      </c>
      <c r="M9" s="8">
        <f>J9+J31+J57+J66+J78+J111+J133+J144+J161+J165+J184+J216+J240+J253+J265+J274+J287</f>
        <v>4.226</v>
      </c>
      <c r="N9" s="49">
        <v>50</v>
      </c>
      <c r="O9" s="4">
        <f t="shared" si="3"/>
        <v>211.3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4</v>
      </c>
      <c r="G10" s="50">
        <v>40</v>
      </c>
      <c r="H10" s="5">
        <f t="shared" si="0"/>
        <v>0.52</v>
      </c>
      <c r="I10" s="7">
        <f t="shared" si="1"/>
        <v>2.08</v>
      </c>
      <c r="J10" s="8">
        <f t="shared" si="2"/>
        <v>5.1999999999999998E-2</v>
      </c>
      <c r="L10" s="36" t="s">
        <v>9</v>
      </c>
      <c r="M10" s="8">
        <f>J10+J19+J33+J59+J74+J80+J113+J119+J132+J135+J163+J167+J180+J186+J191+J214+J218+J224+J241+J267+J283+J289+J294</f>
        <v>0.73200000000000021</v>
      </c>
      <c r="N10" s="49">
        <v>40</v>
      </c>
      <c r="O10" s="4">
        <f t="shared" si="3"/>
        <v>29.280000000000008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4</v>
      </c>
      <c r="G11" s="47">
        <v>27</v>
      </c>
      <c r="H11" s="5">
        <f t="shared" si="0"/>
        <v>0.32400000000000001</v>
      </c>
      <c r="I11" s="7">
        <f t="shared" si="1"/>
        <v>1.296</v>
      </c>
      <c r="J11" s="8">
        <f t="shared" si="2"/>
        <v>4.8000000000000001E-2</v>
      </c>
      <c r="L11" s="36" t="s">
        <v>11</v>
      </c>
      <c r="M11" s="8">
        <f>J11+J20+J34+J60+J81+J85+J108+J114+J120+J136+J142+J164+J168++J187+J192+J219+J225+J242+J268+J290+J295</f>
        <v>0.56600000000000006</v>
      </c>
      <c r="N11" s="49">
        <v>27</v>
      </c>
      <c r="O11" s="4">
        <f t="shared" si="3"/>
        <v>15.282000000000002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4</v>
      </c>
      <c r="G12" s="47">
        <v>170</v>
      </c>
      <c r="H12" s="5">
        <f t="shared" si="0"/>
        <v>1.2749999999999999</v>
      </c>
      <c r="I12" s="7">
        <f t="shared" si="1"/>
        <v>5.0999999999999996</v>
      </c>
      <c r="J12" s="8">
        <f t="shared" si="2"/>
        <v>0.03</v>
      </c>
      <c r="L12" s="36" t="s">
        <v>45</v>
      </c>
      <c r="M12" s="8">
        <f>J12+J63+J116+J141+J221+J243+J271</f>
        <v>0.16200000000000001</v>
      </c>
      <c r="N12" s="49">
        <v>170</v>
      </c>
      <c r="O12" s="4">
        <f t="shared" si="3"/>
        <v>27.54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4</v>
      </c>
      <c r="G13" s="47">
        <v>750</v>
      </c>
      <c r="H13" s="5">
        <f t="shared" si="0"/>
        <v>3.75</v>
      </c>
      <c r="I13" s="7">
        <f t="shared" si="1"/>
        <v>15</v>
      </c>
      <c r="J13" s="8">
        <f t="shared" si="2"/>
        <v>0.02</v>
      </c>
      <c r="L13" s="36" t="s">
        <v>27</v>
      </c>
      <c r="M13" s="8">
        <f>J13+J18+J43+J67+J87+J122+J145+J172+J174+J193+J227+J244+J254+J275+J296</f>
        <v>0.28700000000000003</v>
      </c>
      <c r="N13" s="49">
        <v>750</v>
      </c>
      <c r="O13" s="4">
        <f t="shared" si="3"/>
        <v>215.25000000000003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4</v>
      </c>
      <c r="G14" s="47">
        <v>53</v>
      </c>
      <c r="H14" s="5">
        <f t="shared" si="0"/>
        <v>0.13250000000000001</v>
      </c>
      <c r="I14" s="7">
        <f t="shared" si="1"/>
        <v>0.53</v>
      </c>
      <c r="J14" s="8">
        <f t="shared" si="2"/>
        <v>0.01</v>
      </c>
      <c r="L14" s="36" t="s">
        <v>12</v>
      </c>
      <c r="M14" s="8">
        <f>J14+J23+J45+J69+J77+J124+J148+J182+J196+J229+J245+J277+J285+J299</f>
        <v>0.44800000000000001</v>
      </c>
      <c r="N14" s="49">
        <v>53</v>
      </c>
      <c r="O14" s="4">
        <f t="shared" si="3"/>
        <v>23.744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4</v>
      </c>
      <c r="G15" s="47">
        <v>315</v>
      </c>
      <c r="H15" s="5">
        <f t="shared" si="0"/>
        <v>0.126</v>
      </c>
      <c r="I15" s="4">
        <f t="shared" si="1"/>
        <v>0.504</v>
      </c>
      <c r="J15" s="8">
        <f t="shared" si="2"/>
        <v>1.6000000000000001E-3</v>
      </c>
      <c r="L15" s="36" t="s">
        <v>13</v>
      </c>
      <c r="M15" s="8">
        <f>J15+J24+J46+J70+J125+J149+J181+J197+J230+J246+J278+J284+J300</f>
        <v>9.5999999999999992E-3</v>
      </c>
      <c r="N15" s="49">
        <v>315</v>
      </c>
      <c r="O15" s="4">
        <f t="shared" si="3"/>
        <v>3.0239999999999996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4</v>
      </c>
      <c r="G16" s="47"/>
      <c r="H16" s="5"/>
      <c r="I16" s="7"/>
      <c r="J16" s="8">
        <f>F16*E16</f>
        <v>0.8</v>
      </c>
      <c r="L16" s="36" t="s">
        <v>81</v>
      </c>
      <c r="M16" s="8">
        <f>J17+J37+J61+J110+J118+J139+J215+J223+J248+J269</f>
        <v>0.90982750000000001</v>
      </c>
      <c r="N16" s="49">
        <v>400</v>
      </c>
      <c r="O16" s="4">
        <f t="shared" si="3"/>
        <v>363.93099999999998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4.4486250000000005E-2</v>
      </c>
      <c r="F17" s="58">
        <f t="shared" si="5"/>
        <v>4</v>
      </c>
      <c r="G17" s="47">
        <v>400</v>
      </c>
      <c r="H17" s="5">
        <f>61-H6-H7-H8-H9-H10-H11-H12-H13-H14-H15-H16-H18-H19-H20-H21-H22-H23-H24-H25-H26-H27</f>
        <v>17.794500000000003</v>
      </c>
      <c r="I17" s="7">
        <f t="shared" ref="I17:I24" si="6">J17*G17</f>
        <v>71.178000000000011</v>
      </c>
      <c r="J17" s="8">
        <f t="shared" si="2"/>
        <v>0.17794500000000002</v>
      </c>
      <c r="L17" s="36" t="s">
        <v>87</v>
      </c>
      <c r="M17" s="8">
        <f>J21+J86+J112+J194+J217+J297</f>
        <v>0.54400000000000004</v>
      </c>
      <c r="N17" s="49">
        <v>58</v>
      </c>
      <c r="O17" s="4">
        <f t="shared" si="3"/>
        <v>31.552000000000003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4</v>
      </c>
      <c r="G18" s="47">
        <v>750</v>
      </c>
      <c r="H18" s="5">
        <f t="shared" ref="H18:H24" si="7">G18*E18</f>
        <v>6</v>
      </c>
      <c r="I18" s="7">
        <f t="shared" si="6"/>
        <v>24</v>
      </c>
      <c r="J18" s="8">
        <f t="shared" si="2"/>
        <v>3.2000000000000001E-2</v>
      </c>
      <c r="L18" s="36" t="s">
        <v>74</v>
      </c>
      <c r="M18" s="8">
        <f>J22+J44+J147+J228</f>
        <v>0.16</v>
      </c>
      <c r="N18" s="49">
        <v>140</v>
      </c>
      <c r="O18" s="4">
        <f t="shared" si="3"/>
        <v>22.400000000000002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4</v>
      </c>
      <c r="G19" s="47">
        <v>40</v>
      </c>
      <c r="H19" s="5">
        <f t="shared" si="7"/>
        <v>0.64</v>
      </c>
      <c r="I19" s="7">
        <f t="shared" si="6"/>
        <v>2.56</v>
      </c>
      <c r="J19" s="8">
        <f t="shared" si="2"/>
        <v>6.4000000000000001E-2</v>
      </c>
      <c r="L19" s="36" t="s">
        <v>38</v>
      </c>
      <c r="M19" s="8">
        <f>J26+J48+J72+J89+J127+J151+J176+J199+J232+J257+J280+J302+J38+J249</f>
        <v>1.2810000000000001</v>
      </c>
      <c r="N19" s="49">
        <v>40</v>
      </c>
      <c r="O19" s="4">
        <f t="shared" si="3"/>
        <v>51.240000000000009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4</v>
      </c>
      <c r="G20" s="47">
        <v>27</v>
      </c>
      <c r="H20" s="5">
        <f t="shared" si="7"/>
        <v>0.29699999999999999</v>
      </c>
      <c r="I20" s="7">
        <f t="shared" si="6"/>
        <v>1.1879999999999999</v>
      </c>
      <c r="J20" s="8">
        <f t="shared" si="2"/>
        <v>4.3999999999999997E-2</v>
      </c>
      <c r="L20" s="36" t="s">
        <v>14</v>
      </c>
      <c r="M20" s="8">
        <f>J27+J68+J75+J195+J276+J304</f>
        <v>0.96799999999999997</v>
      </c>
      <c r="N20" s="49">
        <v>75</v>
      </c>
      <c r="O20" s="4">
        <f t="shared" si="3"/>
        <v>72.599999999999994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4</v>
      </c>
      <c r="G21" s="47">
        <v>58</v>
      </c>
      <c r="H21" s="5">
        <f t="shared" si="7"/>
        <v>2.6680000000000001</v>
      </c>
      <c r="I21" s="7">
        <f t="shared" si="6"/>
        <v>10.672000000000001</v>
      </c>
      <c r="J21" s="8">
        <f t="shared" si="2"/>
        <v>0.184</v>
      </c>
      <c r="L21" s="37" t="s">
        <v>7</v>
      </c>
      <c r="M21" s="8">
        <f>J30+J35+J41+J56+J82+J109+J115+J131+J137+J140+J160+J169+J183+J188+J213+J220+J237+J252+J264+J286+J291</f>
        <v>0.192</v>
      </c>
      <c r="N21" s="49">
        <v>115</v>
      </c>
      <c r="O21" s="4">
        <f t="shared" si="3"/>
        <v>22.080000000000002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4</v>
      </c>
      <c r="G22" s="47">
        <v>140</v>
      </c>
      <c r="H22" s="5">
        <f t="shared" si="7"/>
        <v>2.8000000000000003</v>
      </c>
      <c r="I22" s="7">
        <f t="shared" si="6"/>
        <v>11.200000000000001</v>
      </c>
      <c r="J22" s="8">
        <f t="shared" si="2"/>
        <v>0.08</v>
      </c>
      <c r="L22" s="37" t="s">
        <v>18</v>
      </c>
      <c r="M22" s="8">
        <f>J32+J185+J288</f>
        <v>0.14000000000000001</v>
      </c>
      <c r="N22" s="49">
        <v>48</v>
      </c>
      <c r="O22" s="4">
        <f t="shared" si="3"/>
        <v>6.7200000000000006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4</v>
      </c>
      <c r="G23" s="47">
        <v>53</v>
      </c>
      <c r="H23" s="5">
        <f t="shared" si="7"/>
        <v>1.06</v>
      </c>
      <c r="I23" s="7">
        <f t="shared" si="6"/>
        <v>4.24</v>
      </c>
      <c r="J23" s="8">
        <f t="shared" si="2"/>
        <v>0.08</v>
      </c>
      <c r="L23" s="37" t="s">
        <v>69</v>
      </c>
      <c r="M23" s="8">
        <f>J39+J146+J250+J255</f>
        <v>0.32400000000000001</v>
      </c>
      <c r="N23" s="49">
        <v>84</v>
      </c>
      <c r="O23" s="4">
        <f t="shared" si="3"/>
        <v>27.216000000000001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4</v>
      </c>
      <c r="G24" s="47">
        <v>315</v>
      </c>
      <c r="H24" s="5">
        <f t="shared" si="7"/>
        <v>6.3E-2</v>
      </c>
      <c r="I24" s="4">
        <f t="shared" si="6"/>
        <v>0.252</v>
      </c>
      <c r="J24" s="8">
        <f>F24*E24</f>
        <v>8.0000000000000004E-4</v>
      </c>
      <c r="L24" s="37" t="s">
        <v>19</v>
      </c>
      <c r="M24" s="8">
        <f>J40+J251</f>
        <v>4.4999999999999998E-2</v>
      </c>
      <c r="N24" s="49">
        <v>180</v>
      </c>
      <c r="O24" s="4">
        <f t="shared" si="3"/>
        <v>8.1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4</v>
      </c>
      <c r="G25" s="47"/>
      <c r="H25" s="5"/>
      <c r="I25" s="7"/>
      <c r="J25" s="8">
        <f t="shared" si="2"/>
        <v>0.8</v>
      </c>
      <c r="L25" s="37" t="s">
        <v>21</v>
      </c>
      <c r="M25" s="8">
        <f>J42+J173</f>
        <v>0.24399999999999999</v>
      </c>
      <c r="N25" s="49">
        <v>100</v>
      </c>
      <c r="O25" s="4">
        <f t="shared" si="3"/>
        <v>24.4</v>
      </c>
    </row>
    <row r="26" spans="1:15" ht="15.75" customHeight="1" x14ac:dyDescent="0.25">
      <c r="A26" s="203"/>
      <c r="B26" s="57">
        <f t="shared" si="4"/>
        <v>2</v>
      </c>
      <c r="C26" s="120" t="s">
        <v>38</v>
      </c>
      <c r="D26" s="36" t="s">
        <v>38</v>
      </c>
      <c r="E26" s="44">
        <v>0.04</v>
      </c>
      <c r="F26" s="58">
        <f t="shared" si="5"/>
        <v>4</v>
      </c>
      <c r="G26" s="47">
        <v>40</v>
      </c>
      <c r="H26" s="5">
        <f>G26*E26</f>
        <v>1.6</v>
      </c>
      <c r="I26" s="7">
        <f>J26*G26</f>
        <v>6.4</v>
      </c>
      <c r="J26" s="8">
        <f t="shared" si="2"/>
        <v>0.16</v>
      </c>
      <c r="L26" s="36" t="s">
        <v>70</v>
      </c>
      <c r="M26" s="8">
        <f>J49+J90</f>
        <v>0.1</v>
      </c>
      <c r="N26" s="49">
        <v>98</v>
      </c>
      <c r="O26" s="4">
        <f t="shared" si="3"/>
        <v>9.8000000000000007</v>
      </c>
    </row>
    <row r="27" spans="1:15" ht="15.75" customHeight="1" x14ac:dyDescent="0.25">
      <c r="A27" s="215"/>
      <c r="B27" s="57">
        <f t="shared" si="4"/>
        <v>2</v>
      </c>
      <c r="C27" s="120" t="s">
        <v>14</v>
      </c>
      <c r="D27" s="36" t="s">
        <v>14</v>
      </c>
      <c r="E27" s="8">
        <v>0.1</v>
      </c>
      <c r="F27" s="58">
        <f t="shared" si="5"/>
        <v>4</v>
      </c>
      <c r="G27" s="48">
        <v>75</v>
      </c>
      <c r="H27" s="5">
        <f>G27*E27</f>
        <v>7.5</v>
      </c>
      <c r="I27" s="7">
        <f>J27*G27</f>
        <v>30</v>
      </c>
      <c r="J27" s="8">
        <f t="shared" si="2"/>
        <v>0.4</v>
      </c>
      <c r="L27" s="36" t="s">
        <v>10</v>
      </c>
      <c r="M27" s="8">
        <f>J58+J162+J266</f>
        <v>0.17500000000000002</v>
      </c>
      <c r="N27" s="49">
        <v>60</v>
      </c>
      <c r="O27" s="4">
        <f t="shared" si="3"/>
        <v>10.500000000000002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116"/>
      <c r="G28" s="116"/>
      <c r="H28" s="2">
        <f>SUM(H6:H27)</f>
        <v>61</v>
      </c>
      <c r="I28" s="2">
        <f>SUM(I6:I27)</f>
        <v>244</v>
      </c>
      <c r="J28" s="45">
        <f>SUM(J6:J27)</f>
        <v>3.6323450000000004</v>
      </c>
      <c r="L28" s="36" t="s">
        <v>57</v>
      </c>
      <c r="M28" s="8">
        <f>J62+J270</f>
        <v>0.12</v>
      </c>
      <c r="N28" s="49">
        <v>130</v>
      </c>
      <c r="O28" s="4">
        <f t="shared" si="3"/>
        <v>15.6</v>
      </c>
    </row>
    <row r="29" spans="1:15" ht="15.75" customHeight="1" x14ac:dyDescent="0.25">
      <c r="A29" s="202" t="s">
        <v>52</v>
      </c>
      <c r="B29" s="46">
        <v>1</v>
      </c>
      <c r="C29" s="216" t="s">
        <v>20</v>
      </c>
      <c r="D29" s="37" t="s">
        <v>6</v>
      </c>
      <c r="E29" s="6">
        <v>7.2999999999999995E-2</v>
      </c>
      <c r="F29" s="48">
        <v>1</v>
      </c>
      <c r="G29" s="49">
        <v>38</v>
      </c>
      <c r="H29" s="120">
        <f t="shared" ref="H29:H35" si="8">E29*G29</f>
        <v>2.774</v>
      </c>
      <c r="I29" s="7">
        <f t="shared" ref="I29:I35" si="9">J29*G29</f>
        <v>2.774</v>
      </c>
      <c r="J29" s="6">
        <f>F29*E29</f>
        <v>7.2999999999999995E-2</v>
      </c>
      <c r="L29" s="36" t="s">
        <v>24</v>
      </c>
      <c r="M29" s="8">
        <f>J64+J272</f>
        <v>8.0000000000000002E-3</v>
      </c>
      <c r="N29" s="49">
        <v>240</v>
      </c>
      <c r="O29" s="4">
        <f t="shared" si="3"/>
        <v>1.92</v>
      </c>
    </row>
    <row r="30" spans="1:15" ht="15.75" customHeight="1" x14ac:dyDescent="0.25">
      <c r="A30" s="203"/>
      <c r="B30" s="57">
        <f>B29</f>
        <v>1</v>
      </c>
      <c r="C30" s="217"/>
      <c r="D30" s="37" t="s">
        <v>7</v>
      </c>
      <c r="E30" s="6">
        <v>4.0000000000000001E-3</v>
      </c>
      <c r="F30" s="59">
        <f>F29</f>
        <v>1</v>
      </c>
      <c r="G30" s="48">
        <v>115</v>
      </c>
      <c r="H30" s="120">
        <f t="shared" si="8"/>
        <v>0.46</v>
      </c>
      <c r="I30" s="7">
        <f t="shared" si="9"/>
        <v>0.46</v>
      </c>
      <c r="J30" s="6">
        <f t="shared" ref="J30:J49" si="10">F30*E30</f>
        <v>4.0000000000000001E-3</v>
      </c>
      <c r="L30" s="38" t="s">
        <v>15</v>
      </c>
      <c r="M30" s="8">
        <f>J76+J235</f>
        <v>0.08</v>
      </c>
      <c r="N30" s="49">
        <v>140</v>
      </c>
      <c r="O30" s="4">
        <f t="shared" si="3"/>
        <v>11.200000000000001</v>
      </c>
    </row>
    <row r="31" spans="1:15" ht="15.75" customHeight="1" x14ac:dyDescent="0.25">
      <c r="A31" s="203"/>
      <c r="B31" s="57">
        <f t="shared" ref="B31:B49" si="11">B30</f>
        <v>1</v>
      </c>
      <c r="C31" s="210" t="s">
        <v>23</v>
      </c>
      <c r="D31" s="37" t="s">
        <v>8</v>
      </c>
      <c r="E31" s="6">
        <v>0.1</v>
      </c>
      <c r="F31" s="59">
        <f t="shared" ref="F31:F49" si="12">F30</f>
        <v>1</v>
      </c>
      <c r="G31" s="47">
        <v>50</v>
      </c>
      <c r="H31" s="120">
        <f t="shared" si="8"/>
        <v>5</v>
      </c>
      <c r="I31" s="7">
        <f t="shared" si="9"/>
        <v>5</v>
      </c>
      <c r="J31" s="6">
        <f t="shared" si="10"/>
        <v>0.1</v>
      </c>
      <c r="L31" s="36" t="s">
        <v>61</v>
      </c>
      <c r="M31" s="8">
        <f>J84+J171+J190+J293</f>
        <v>0.55896923076923077</v>
      </c>
      <c r="N31" s="49">
        <v>195</v>
      </c>
      <c r="O31" s="4">
        <f t="shared" si="3"/>
        <v>108.999</v>
      </c>
    </row>
    <row r="32" spans="1:15" ht="15.75" customHeight="1" x14ac:dyDescent="0.25">
      <c r="A32" s="203"/>
      <c r="B32" s="57">
        <f t="shared" si="11"/>
        <v>1</v>
      </c>
      <c r="C32" s="211"/>
      <c r="D32" s="37" t="s">
        <v>18</v>
      </c>
      <c r="E32" s="6">
        <v>0.02</v>
      </c>
      <c r="F32" s="59">
        <f t="shared" si="12"/>
        <v>1</v>
      </c>
      <c r="G32" s="48">
        <v>48</v>
      </c>
      <c r="H32" s="120">
        <f t="shared" si="8"/>
        <v>0.96</v>
      </c>
      <c r="I32" s="7">
        <f t="shared" si="9"/>
        <v>0.96</v>
      </c>
      <c r="J32" s="6">
        <f t="shared" si="10"/>
        <v>0.02</v>
      </c>
      <c r="L32" s="38" t="s">
        <v>65</v>
      </c>
      <c r="M32" s="8">
        <f>J88+J175+J256</f>
        <v>2.2000000000000002</v>
      </c>
      <c r="N32" s="49">
        <v>65</v>
      </c>
      <c r="O32" s="4">
        <f t="shared" si="3"/>
        <v>143</v>
      </c>
    </row>
    <row r="33" spans="1:18" ht="15.75" customHeight="1" x14ac:dyDescent="0.25">
      <c r="A33" s="203"/>
      <c r="B33" s="57">
        <f t="shared" si="11"/>
        <v>1</v>
      </c>
      <c r="C33" s="211"/>
      <c r="D33" s="37" t="s">
        <v>9</v>
      </c>
      <c r="E33" s="6">
        <v>1.2999999999999999E-2</v>
      </c>
      <c r="F33" s="59">
        <f t="shared" si="12"/>
        <v>1</v>
      </c>
      <c r="G33" s="48">
        <v>40</v>
      </c>
      <c r="H33" s="120">
        <f t="shared" si="8"/>
        <v>0.52</v>
      </c>
      <c r="I33" s="7">
        <f t="shared" si="9"/>
        <v>0.52</v>
      </c>
      <c r="J33" s="6">
        <f t="shared" si="10"/>
        <v>1.2999999999999999E-2</v>
      </c>
      <c r="L33" s="39" t="s">
        <v>22</v>
      </c>
      <c r="M33" s="8">
        <f>J177+J200+J258+J303</f>
        <v>0.85</v>
      </c>
      <c r="N33" s="49">
        <v>95</v>
      </c>
      <c r="O33" s="4">
        <f t="shared" si="3"/>
        <v>80.75</v>
      </c>
    </row>
    <row r="34" spans="1:18" ht="15.75" customHeight="1" x14ac:dyDescent="0.25">
      <c r="A34" s="203"/>
      <c r="B34" s="57">
        <f t="shared" si="11"/>
        <v>1</v>
      </c>
      <c r="C34" s="211"/>
      <c r="D34" s="37" t="s">
        <v>11</v>
      </c>
      <c r="E34" s="6">
        <v>1.2E-2</v>
      </c>
      <c r="F34" s="59">
        <f t="shared" si="12"/>
        <v>1</v>
      </c>
      <c r="G34" s="48">
        <v>27</v>
      </c>
      <c r="H34" s="120">
        <f t="shared" si="8"/>
        <v>0.32400000000000001</v>
      </c>
      <c r="I34" s="7">
        <f t="shared" si="9"/>
        <v>0.32400000000000001</v>
      </c>
      <c r="J34" s="6">
        <f t="shared" si="10"/>
        <v>1.2E-2</v>
      </c>
      <c r="L34" s="36" t="s">
        <v>25</v>
      </c>
      <c r="M34" s="8">
        <f>J123+J201+J298</f>
        <v>0.49199999999999999</v>
      </c>
      <c r="N34" s="49">
        <v>150</v>
      </c>
      <c r="O34" s="4">
        <f t="shared" si="3"/>
        <v>73.8</v>
      </c>
    </row>
    <row r="35" spans="1:18" ht="15.75" customHeight="1" x14ac:dyDescent="0.25">
      <c r="A35" s="203"/>
      <c r="B35" s="57">
        <f t="shared" si="11"/>
        <v>1</v>
      </c>
      <c r="C35" s="211"/>
      <c r="D35" s="37" t="s">
        <v>7</v>
      </c>
      <c r="E35" s="6">
        <v>5.0000000000000001E-3</v>
      </c>
      <c r="F35" s="59">
        <f t="shared" si="12"/>
        <v>1</v>
      </c>
      <c r="G35" s="48">
        <v>115</v>
      </c>
      <c r="H35" s="120">
        <f t="shared" si="8"/>
        <v>0.57500000000000007</v>
      </c>
      <c r="I35" s="7">
        <f t="shared" si="9"/>
        <v>0.57500000000000007</v>
      </c>
      <c r="J35" s="6">
        <f t="shared" si="10"/>
        <v>5.0000000000000001E-3</v>
      </c>
      <c r="L35" s="36" t="s">
        <v>17</v>
      </c>
      <c r="M35" s="8">
        <f>J236</f>
        <v>0.08</v>
      </c>
      <c r="N35" s="49">
        <v>350</v>
      </c>
      <c r="O35" s="4">
        <f t="shared" si="3"/>
        <v>28</v>
      </c>
    </row>
    <row r="36" spans="1:18" ht="15.75" customHeight="1" x14ac:dyDescent="0.25">
      <c r="A36" s="203"/>
      <c r="B36" s="57">
        <f t="shared" si="11"/>
        <v>1</v>
      </c>
      <c r="C36" s="212"/>
      <c r="D36" s="37" t="s">
        <v>79</v>
      </c>
      <c r="E36" s="6">
        <v>0.17499999999999999</v>
      </c>
      <c r="F36" s="59">
        <f t="shared" si="12"/>
        <v>1</v>
      </c>
      <c r="G36" s="48"/>
      <c r="H36" s="120"/>
      <c r="I36" s="7"/>
      <c r="J36" s="6">
        <f t="shared" si="10"/>
        <v>0.17499999999999999</v>
      </c>
      <c r="L36" s="36" t="s">
        <v>90</v>
      </c>
      <c r="M36" s="8">
        <f>J79+J121+J166+J226</f>
        <v>0.13200000000000001</v>
      </c>
      <c r="N36" s="49">
        <v>55</v>
      </c>
      <c r="O36" s="4">
        <f t="shared" si="3"/>
        <v>7.2600000000000007</v>
      </c>
    </row>
    <row r="37" spans="1:18" ht="15.75" customHeight="1" x14ac:dyDescent="0.25">
      <c r="A37" s="203"/>
      <c r="B37" s="57">
        <f t="shared" si="11"/>
        <v>1</v>
      </c>
      <c r="C37" s="199" t="s">
        <v>102</v>
      </c>
      <c r="D37" s="37" t="s">
        <v>77</v>
      </c>
      <c r="E37" s="6">
        <f>H37/G37</f>
        <v>5.0627499999999978E-2</v>
      </c>
      <c r="F37" s="59">
        <f t="shared" si="12"/>
        <v>1</v>
      </c>
      <c r="G37" s="48">
        <v>400</v>
      </c>
      <c r="H37" s="120">
        <f>61-H29-H30-H31-H32-H33-H34-H35-H36-H38-H39-H40-H41-H42-H43-H44-H45-H46-H47-H48-H49</f>
        <v>20.250999999999991</v>
      </c>
      <c r="I37" s="7">
        <f t="shared" ref="I37:I46" si="13">J37*G37</f>
        <v>20.250999999999991</v>
      </c>
      <c r="J37" s="6">
        <f t="shared" si="10"/>
        <v>5.0627499999999978E-2</v>
      </c>
      <c r="L37" s="37" t="s">
        <v>35</v>
      </c>
      <c r="M37" s="8">
        <f>J130+J212</f>
        <v>0.06</v>
      </c>
      <c r="N37" s="49">
        <v>106</v>
      </c>
      <c r="O37" s="4">
        <f t="shared" si="3"/>
        <v>6.3599999999999994</v>
      </c>
    </row>
    <row r="38" spans="1:18" ht="15.75" customHeight="1" x14ac:dyDescent="0.25">
      <c r="A38" s="203"/>
      <c r="B38" s="57">
        <f t="shared" si="11"/>
        <v>1</v>
      </c>
      <c r="C38" s="199"/>
      <c r="D38" s="37" t="s">
        <v>38</v>
      </c>
      <c r="E38" s="6">
        <v>9.0000000000000011E-3</v>
      </c>
      <c r="F38" s="59">
        <f t="shared" si="12"/>
        <v>1</v>
      </c>
      <c r="G38" s="48">
        <v>40</v>
      </c>
      <c r="H38" s="120">
        <f t="shared" ref="H38:H43" si="14">E38*G38</f>
        <v>0.36000000000000004</v>
      </c>
      <c r="I38" s="7">
        <f t="shared" si="13"/>
        <v>0.36000000000000004</v>
      </c>
      <c r="J38" s="6">
        <f t="shared" si="10"/>
        <v>9.0000000000000011E-3</v>
      </c>
      <c r="L38" s="36" t="s">
        <v>73</v>
      </c>
      <c r="M38" s="8">
        <f>J134</f>
        <v>5.0000000000000001E-3</v>
      </c>
      <c r="N38" s="49">
        <v>40</v>
      </c>
      <c r="O38" s="4">
        <f t="shared" si="3"/>
        <v>0.2</v>
      </c>
    </row>
    <row r="39" spans="1:18" ht="15.75" customHeight="1" x14ac:dyDescent="0.25">
      <c r="A39" s="203"/>
      <c r="B39" s="57">
        <f t="shared" si="11"/>
        <v>1</v>
      </c>
      <c r="C39" s="199"/>
      <c r="D39" s="37" t="s">
        <v>69</v>
      </c>
      <c r="E39" s="6">
        <v>1.2E-2</v>
      </c>
      <c r="F39" s="59">
        <f t="shared" si="12"/>
        <v>1</v>
      </c>
      <c r="G39" s="48">
        <v>84</v>
      </c>
      <c r="H39" s="120">
        <f t="shared" si="14"/>
        <v>1.008</v>
      </c>
      <c r="I39" s="7">
        <f t="shared" si="13"/>
        <v>1.008</v>
      </c>
      <c r="J39" s="6">
        <f t="shared" si="10"/>
        <v>1.2E-2</v>
      </c>
      <c r="L39" s="36" t="s">
        <v>16</v>
      </c>
      <c r="M39" s="8">
        <f>J143</f>
        <v>4.0000000000000001E-3</v>
      </c>
      <c r="N39" s="49">
        <v>47</v>
      </c>
      <c r="O39" s="4">
        <f t="shared" si="3"/>
        <v>0.188</v>
      </c>
    </row>
    <row r="40" spans="1:18" ht="15.75" customHeight="1" x14ac:dyDescent="0.25">
      <c r="A40" s="203"/>
      <c r="B40" s="57">
        <f t="shared" si="11"/>
        <v>1</v>
      </c>
      <c r="C40" s="199"/>
      <c r="D40" s="37" t="s">
        <v>19</v>
      </c>
      <c r="E40" s="6">
        <v>5.0000000000000001E-3</v>
      </c>
      <c r="F40" s="59">
        <f t="shared" si="12"/>
        <v>1</v>
      </c>
      <c r="G40" s="48">
        <v>180</v>
      </c>
      <c r="H40" s="120">
        <f t="shared" si="14"/>
        <v>0.9</v>
      </c>
      <c r="I40" s="7">
        <f t="shared" si="13"/>
        <v>0.9</v>
      </c>
      <c r="J40" s="6">
        <f t="shared" si="10"/>
        <v>5.0000000000000001E-3</v>
      </c>
      <c r="L40" s="101" t="s">
        <v>41</v>
      </c>
      <c r="M40" s="54">
        <f>SUM(M6:M39)</f>
        <v>18.281396730769234</v>
      </c>
      <c r="N40" s="62"/>
      <c r="O40" s="30">
        <f>SUM(O6:O39)</f>
        <v>1768.9999999999998</v>
      </c>
    </row>
    <row r="41" spans="1:18" ht="15.75" customHeight="1" x14ac:dyDescent="0.25">
      <c r="A41" s="203"/>
      <c r="B41" s="57">
        <f t="shared" si="11"/>
        <v>1</v>
      </c>
      <c r="C41" s="199"/>
      <c r="D41" s="37" t="s">
        <v>7</v>
      </c>
      <c r="E41" s="6">
        <v>3.0000000000000001E-3</v>
      </c>
      <c r="F41" s="59">
        <f t="shared" si="12"/>
        <v>1</v>
      </c>
      <c r="G41" s="48">
        <v>115</v>
      </c>
      <c r="H41" s="120">
        <f t="shared" si="14"/>
        <v>0.34500000000000003</v>
      </c>
      <c r="I41" s="7">
        <f t="shared" si="13"/>
        <v>0.34500000000000003</v>
      </c>
      <c r="J41" s="6">
        <f t="shared" si="10"/>
        <v>3.0000000000000001E-3</v>
      </c>
      <c r="L41"/>
      <c r="M41"/>
      <c r="N41"/>
      <c r="O41"/>
    </row>
    <row r="42" spans="1:18" ht="15.75" customHeight="1" x14ac:dyDescent="0.25">
      <c r="A42" s="203"/>
      <c r="B42" s="57">
        <f t="shared" si="11"/>
        <v>1</v>
      </c>
      <c r="C42" s="204" t="s">
        <v>26</v>
      </c>
      <c r="D42" s="37" t="s">
        <v>21</v>
      </c>
      <c r="E42" s="6">
        <v>6.0999999999999999E-2</v>
      </c>
      <c r="F42" s="59">
        <f t="shared" si="12"/>
        <v>1</v>
      </c>
      <c r="G42" s="48">
        <v>100</v>
      </c>
      <c r="H42" s="120">
        <f t="shared" si="14"/>
        <v>6.1</v>
      </c>
      <c r="I42" s="7">
        <f t="shared" si="13"/>
        <v>6.1</v>
      </c>
      <c r="J42" s="6">
        <f t="shared" si="10"/>
        <v>6.0999999999999999E-2</v>
      </c>
      <c r="L42" s="29"/>
      <c r="M42"/>
      <c r="N42"/>
      <c r="O42"/>
    </row>
    <row r="43" spans="1:18" ht="15.75" customHeight="1" x14ac:dyDescent="0.25">
      <c r="A43" s="203"/>
      <c r="B43" s="57">
        <f t="shared" si="11"/>
        <v>1</v>
      </c>
      <c r="C43" s="204"/>
      <c r="D43" s="37" t="s">
        <v>27</v>
      </c>
      <c r="E43" s="6">
        <v>6.0000000000000001E-3</v>
      </c>
      <c r="F43" s="59">
        <f t="shared" si="12"/>
        <v>1</v>
      </c>
      <c r="G43" s="48">
        <v>750</v>
      </c>
      <c r="H43" s="120">
        <f t="shared" si="14"/>
        <v>4.5</v>
      </c>
      <c r="I43" s="7">
        <f t="shared" si="13"/>
        <v>4.5</v>
      </c>
      <c r="J43" s="6">
        <f t="shared" si="10"/>
        <v>6.0000000000000001E-3</v>
      </c>
      <c r="L43" s="117" t="s">
        <v>95</v>
      </c>
      <c r="M43" s="61"/>
      <c r="N43" s="239" t="s">
        <v>118</v>
      </c>
      <c r="O43" s="239"/>
      <c r="P43" s="239"/>
    </row>
    <row r="44" spans="1:18" ht="15.75" customHeight="1" x14ac:dyDescent="0.25">
      <c r="A44" s="203"/>
      <c r="B44" s="57">
        <f t="shared" si="11"/>
        <v>1</v>
      </c>
      <c r="C44" s="183" t="s">
        <v>39</v>
      </c>
      <c r="D44" s="36" t="s">
        <v>76</v>
      </c>
      <c r="E44" s="44">
        <v>0.02</v>
      </c>
      <c r="F44" s="59">
        <f t="shared" si="12"/>
        <v>1</v>
      </c>
      <c r="G44" s="47">
        <v>140</v>
      </c>
      <c r="H44" s="5">
        <f>G44*E44</f>
        <v>2.8000000000000003</v>
      </c>
      <c r="I44" s="7">
        <f t="shared" si="13"/>
        <v>2.8000000000000003</v>
      </c>
      <c r="J44" s="8">
        <f t="shared" si="10"/>
        <v>0.02</v>
      </c>
      <c r="L44" s="31"/>
      <c r="M44" s="33" t="s">
        <v>97</v>
      </c>
      <c r="N44" s="82"/>
      <c r="O44" s="82"/>
      <c r="P44" s="82"/>
      <c r="Q44" s="123"/>
    </row>
    <row r="45" spans="1:18" s="16" customFormat="1" ht="15.75" customHeight="1" x14ac:dyDescent="0.25">
      <c r="A45" s="203"/>
      <c r="B45" s="57">
        <f t="shared" si="11"/>
        <v>1</v>
      </c>
      <c r="C45" s="184"/>
      <c r="D45" s="36" t="s">
        <v>12</v>
      </c>
      <c r="E45" s="44">
        <v>0.02</v>
      </c>
      <c r="F45" s="59">
        <f t="shared" si="12"/>
        <v>1</v>
      </c>
      <c r="G45" s="47">
        <v>53</v>
      </c>
      <c r="H45" s="5">
        <f>G45*E45</f>
        <v>1.06</v>
      </c>
      <c r="I45" s="7">
        <f t="shared" si="13"/>
        <v>1.06</v>
      </c>
      <c r="J45" s="8">
        <f t="shared" si="10"/>
        <v>0.02</v>
      </c>
      <c r="K45"/>
      <c r="L45"/>
      <c r="M45" s="29"/>
      <c r="N45" s="82"/>
      <c r="O45" s="82"/>
      <c r="P45" s="82"/>
      <c r="Q45" s="124"/>
      <c r="R45"/>
    </row>
    <row r="46" spans="1:18" ht="15.75" customHeight="1" x14ac:dyDescent="0.25">
      <c r="A46" s="203"/>
      <c r="B46" s="57">
        <f t="shared" si="11"/>
        <v>1</v>
      </c>
      <c r="C46" s="184"/>
      <c r="D46" s="36" t="s">
        <v>13</v>
      </c>
      <c r="E46" s="19">
        <v>2.0000000000000001E-4</v>
      </c>
      <c r="F46" s="59">
        <f t="shared" si="12"/>
        <v>1</v>
      </c>
      <c r="G46" s="47">
        <v>315</v>
      </c>
      <c r="H46" s="5">
        <f>G46*E46</f>
        <v>6.3E-2</v>
      </c>
      <c r="I46" s="7">
        <f t="shared" si="13"/>
        <v>6.3E-2</v>
      </c>
      <c r="J46" s="8">
        <f>F46*E46</f>
        <v>2.0000000000000001E-4</v>
      </c>
      <c r="L46"/>
      <c r="M46" s="29"/>
      <c r="N46" s="82"/>
      <c r="O46" s="82"/>
      <c r="P46" s="82"/>
      <c r="Q46" s="124"/>
      <c r="R46"/>
    </row>
    <row r="47" spans="1:18" ht="15.75" customHeight="1" x14ac:dyDescent="0.25">
      <c r="A47" s="203"/>
      <c r="B47" s="57">
        <f t="shared" si="11"/>
        <v>1</v>
      </c>
      <c r="C47" s="185"/>
      <c r="D47" s="36" t="s">
        <v>79</v>
      </c>
      <c r="E47" s="44">
        <v>0.2</v>
      </c>
      <c r="F47" s="59">
        <f t="shared" si="12"/>
        <v>1</v>
      </c>
      <c r="G47" s="47"/>
      <c r="H47" s="5"/>
      <c r="I47" s="7"/>
      <c r="J47" s="8">
        <f t="shared" si="10"/>
        <v>0.2</v>
      </c>
      <c r="L47"/>
      <c r="M47" s="27"/>
      <c r="N47" s="82"/>
      <c r="O47" s="82"/>
      <c r="P47" s="82"/>
      <c r="Q47" s="124"/>
      <c r="R47"/>
    </row>
    <row r="48" spans="1:18" ht="15.75" customHeight="1" x14ac:dyDescent="0.25">
      <c r="A48" s="203"/>
      <c r="B48" s="57">
        <f t="shared" si="11"/>
        <v>1</v>
      </c>
      <c r="C48" s="118" t="s">
        <v>38</v>
      </c>
      <c r="D48" s="37" t="s">
        <v>38</v>
      </c>
      <c r="E48" s="6">
        <v>0.08</v>
      </c>
      <c r="F48" s="59">
        <f t="shared" si="12"/>
        <v>1</v>
      </c>
      <c r="G48" s="48">
        <v>40</v>
      </c>
      <c r="H48" s="120">
        <f>E48*G48</f>
        <v>3.2</v>
      </c>
      <c r="I48" s="7">
        <f>J48*G48</f>
        <v>3.2</v>
      </c>
      <c r="J48" s="6">
        <f t="shared" si="10"/>
        <v>0.08</v>
      </c>
      <c r="L48"/>
      <c r="M48"/>
      <c r="N48" s="82"/>
      <c r="O48" s="82"/>
      <c r="P48" s="82"/>
      <c r="Q48" s="124"/>
      <c r="R48"/>
    </row>
    <row r="49" spans="1:18" ht="15.75" customHeight="1" x14ac:dyDescent="0.25">
      <c r="A49" s="215"/>
      <c r="B49" s="57">
        <f t="shared" si="11"/>
        <v>1</v>
      </c>
      <c r="C49" s="121" t="s">
        <v>70</v>
      </c>
      <c r="D49" s="36" t="s">
        <v>70</v>
      </c>
      <c r="E49" s="8">
        <v>0.1</v>
      </c>
      <c r="F49" s="59">
        <f t="shared" si="12"/>
        <v>1</v>
      </c>
      <c r="G49" s="48">
        <v>98</v>
      </c>
      <c r="H49" s="120">
        <f>E49*G49</f>
        <v>9.8000000000000007</v>
      </c>
      <c r="I49" s="7">
        <f>J49*G49</f>
        <v>9.8000000000000007</v>
      </c>
      <c r="J49" s="6">
        <f t="shared" si="10"/>
        <v>0.1</v>
      </c>
      <c r="L49"/>
      <c r="M49"/>
      <c r="N49" s="82"/>
      <c r="O49" s="82"/>
      <c r="P49" s="82"/>
      <c r="Q49" s="124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61</v>
      </c>
      <c r="J50" s="45">
        <f>SUM(J29:J49)</f>
        <v>0.96882749999999995</v>
      </c>
      <c r="N50" s="82"/>
      <c r="O50" s="82"/>
      <c r="P50" s="82"/>
      <c r="Q50" s="124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 s="82"/>
      <c r="O51" s="82"/>
      <c r="P51" s="82"/>
      <c r="Q51" s="123"/>
    </row>
    <row r="52" spans="1:18" customFormat="1" ht="15.75" customHeight="1" x14ac:dyDescent="0.25">
      <c r="E52" s="27"/>
      <c r="N52" s="82"/>
      <c r="O52" s="82"/>
      <c r="P52" s="82"/>
      <c r="Q52" s="124"/>
    </row>
    <row r="53" spans="1:18" customFormat="1" ht="15.75" customHeight="1" x14ac:dyDescent="0.25">
      <c r="E53" s="27"/>
      <c r="L53" s="13"/>
      <c r="M53" s="13"/>
      <c r="N53" s="82"/>
      <c r="O53" s="82"/>
      <c r="P53" s="82"/>
      <c r="Q53" s="124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N54" s="82"/>
      <c r="O54" s="82"/>
      <c r="P54" s="82"/>
      <c r="Q54" s="123"/>
    </row>
    <row r="55" spans="1:18" ht="15.75" customHeight="1" x14ac:dyDescent="0.25">
      <c r="A55" s="180" t="s">
        <v>54</v>
      </c>
      <c r="B55" s="52">
        <v>1</v>
      </c>
      <c r="C55" s="192" t="s">
        <v>5</v>
      </c>
      <c r="D55" s="36" t="s">
        <v>6</v>
      </c>
      <c r="E55" s="44">
        <v>2.5999999999999999E-2</v>
      </c>
      <c r="F55" s="47">
        <v>1</v>
      </c>
      <c r="G55" s="47">
        <v>38</v>
      </c>
      <c r="H55" s="120">
        <f t="shared" ref="H55:H60" si="15">G55*E55</f>
        <v>0.98799999999999999</v>
      </c>
      <c r="I55" s="7">
        <f t="shared" ref="I55:I64" si="16">J55*G55</f>
        <v>0.98799999999999999</v>
      </c>
      <c r="J55" s="8">
        <f t="shared" ref="J55:J72" si="17">F55*E55</f>
        <v>2.5999999999999999E-2</v>
      </c>
      <c r="L55" s="17"/>
      <c r="N55" s="82"/>
      <c r="O55" s="82"/>
      <c r="P55" s="82"/>
      <c r="Q55" s="123"/>
    </row>
    <row r="56" spans="1:18" ht="15.75" customHeight="1" x14ac:dyDescent="0.25">
      <c r="A56" s="181"/>
      <c r="B56" s="60">
        <f>B55</f>
        <v>1</v>
      </c>
      <c r="C56" s="193"/>
      <c r="D56" s="36" t="s">
        <v>7</v>
      </c>
      <c r="E56" s="44">
        <v>6.0000000000000001E-3</v>
      </c>
      <c r="F56" s="58">
        <f>F55</f>
        <v>1</v>
      </c>
      <c r="G56" s="47">
        <v>115</v>
      </c>
      <c r="H56" s="120">
        <f t="shared" si="15"/>
        <v>0.69000000000000006</v>
      </c>
      <c r="I56" s="7">
        <f t="shared" si="16"/>
        <v>0.69000000000000006</v>
      </c>
      <c r="J56" s="8">
        <f t="shared" si="17"/>
        <v>6.0000000000000001E-3</v>
      </c>
      <c r="L56" s="17"/>
      <c r="N56" s="82"/>
      <c r="O56" s="82"/>
      <c r="P56" s="82"/>
      <c r="Q56" s="123"/>
    </row>
    <row r="57" spans="1:18" ht="15.75" customHeight="1" x14ac:dyDescent="0.25">
      <c r="A57" s="181"/>
      <c r="B57" s="60">
        <f t="shared" ref="B57:B72" si="18">B56</f>
        <v>1</v>
      </c>
      <c r="C57" s="193"/>
      <c r="D57" s="36" t="s">
        <v>8</v>
      </c>
      <c r="E57" s="44">
        <v>3.5000000000000003E-2</v>
      </c>
      <c r="F57" s="58">
        <f t="shared" ref="F57:F72" si="19">F56</f>
        <v>1</v>
      </c>
      <c r="G57" s="47">
        <v>50</v>
      </c>
      <c r="H57" s="120">
        <f t="shared" si="15"/>
        <v>1.7500000000000002</v>
      </c>
      <c r="I57" s="7">
        <f t="shared" si="16"/>
        <v>1.7500000000000002</v>
      </c>
      <c r="J57" s="8">
        <f t="shared" si="17"/>
        <v>3.5000000000000003E-2</v>
      </c>
      <c r="L57" s="17"/>
      <c r="N57" s="82"/>
      <c r="O57" s="82"/>
      <c r="P57" s="82"/>
      <c r="Q57" s="123"/>
    </row>
    <row r="58" spans="1:18" ht="15.75" customHeight="1" x14ac:dyDescent="0.25">
      <c r="A58" s="181"/>
      <c r="B58" s="60">
        <f t="shared" si="18"/>
        <v>1</v>
      </c>
      <c r="C58" s="193"/>
      <c r="D58" s="36" t="s">
        <v>10</v>
      </c>
      <c r="E58" s="44">
        <v>2.5000000000000001E-2</v>
      </c>
      <c r="F58" s="58">
        <f t="shared" si="19"/>
        <v>1</v>
      </c>
      <c r="G58" s="47">
        <v>60</v>
      </c>
      <c r="H58" s="120">
        <f t="shared" si="15"/>
        <v>1.5</v>
      </c>
      <c r="I58" s="7">
        <f t="shared" si="16"/>
        <v>1.5</v>
      </c>
      <c r="J58" s="8">
        <f t="shared" si="17"/>
        <v>2.5000000000000001E-2</v>
      </c>
      <c r="L58" s="17"/>
      <c r="N58" s="82"/>
      <c r="O58" s="82"/>
      <c r="P58" s="82"/>
      <c r="Q58" s="123"/>
    </row>
    <row r="59" spans="1:18" ht="15.75" customHeight="1" x14ac:dyDescent="0.25">
      <c r="A59" s="181"/>
      <c r="B59" s="60">
        <f t="shared" si="18"/>
        <v>1</v>
      </c>
      <c r="C59" s="193"/>
      <c r="D59" s="36" t="s">
        <v>9</v>
      </c>
      <c r="E59" s="44">
        <v>1.9E-2</v>
      </c>
      <c r="F59" s="58">
        <f t="shared" si="19"/>
        <v>1</v>
      </c>
      <c r="G59" s="47">
        <v>40</v>
      </c>
      <c r="H59" s="120">
        <f t="shared" si="15"/>
        <v>0.76</v>
      </c>
      <c r="I59" s="7">
        <f t="shared" si="16"/>
        <v>0.76</v>
      </c>
      <c r="J59" s="8">
        <f t="shared" si="17"/>
        <v>1.9E-2</v>
      </c>
      <c r="L59" s="17"/>
      <c r="N59" s="82"/>
      <c r="O59" s="82"/>
      <c r="P59" s="82"/>
      <c r="Q59" s="123"/>
    </row>
    <row r="60" spans="1:18" ht="15.75" customHeight="1" x14ac:dyDescent="0.25">
      <c r="A60" s="181"/>
      <c r="B60" s="60">
        <f t="shared" si="18"/>
        <v>1</v>
      </c>
      <c r="C60" s="194"/>
      <c r="D60" s="36" t="s">
        <v>11</v>
      </c>
      <c r="E60" s="44">
        <v>1.7999999999999999E-2</v>
      </c>
      <c r="F60" s="58">
        <f t="shared" si="19"/>
        <v>1</v>
      </c>
      <c r="G60" s="47">
        <v>27</v>
      </c>
      <c r="H60" s="120">
        <f t="shared" si="15"/>
        <v>0.48599999999999999</v>
      </c>
      <c r="I60" s="7">
        <f t="shared" si="16"/>
        <v>0.48599999999999999</v>
      </c>
      <c r="J60" s="8">
        <f t="shared" si="17"/>
        <v>1.7999999999999999E-2</v>
      </c>
      <c r="N60" s="82"/>
      <c r="O60" s="82"/>
      <c r="P60" s="82"/>
      <c r="Q60" s="123"/>
    </row>
    <row r="61" spans="1:18" ht="15.75" customHeight="1" x14ac:dyDescent="0.25">
      <c r="A61" s="181"/>
      <c r="B61" s="60">
        <f t="shared" si="18"/>
        <v>1</v>
      </c>
      <c r="C61" s="192" t="s">
        <v>28</v>
      </c>
      <c r="D61" s="36" t="s">
        <v>81</v>
      </c>
      <c r="E61" s="6">
        <f>H61/G61</f>
        <v>7.0677500000000032E-2</v>
      </c>
      <c r="F61" s="58">
        <f t="shared" si="19"/>
        <v>1</v>
      </c>
      <c r="G61" s="49">
        <v>400</v>
      </c>
      <c r="H61" s="5">
        <f>61-H55-H56-H57-H58-H59-H60-H62-H63-H64-H65-H66-H67-H68-H69-H70-H71-H72</f>
        <v>28.271000000000015</v>
      </c>
      <c r="I61" s="7">
        <f t="shared" si="16"/>
        <v>28.271000000000011</v>
      </c>
      <c r="J61" s="8">
        <f t="shared" si="17"/>
        <v>7.0677500000000032E-2</v>
      </c>
      <c r="N61" s="82"/>
      <c r="O61" s="82"/>
      <c r="P61" s="82"/>
      <c r="Q61" s="123"/>
    </row>
    <row r="62" spans="1:18" ht="15.75" customHeight="1" x14ac:dyDescent="0.25">
      <c r="A62" s="181"/>
      <c r="B62" s="60">
        <f t="shared" si="18"/>
        <v>1</v>
      </c>
      <c r="C62" s="193"/>
      <c r="D62" s="36" t="s">
        <v>57</v>
      </c>
      <c r="E62" s="6">
        <v>0.03</v>
      </c>
      <c r="F62" s="58">
        <f t="shared" si="19"/>
        <v>1</v>
      </c>
      <c r="G62" s="49">
        <v>130</v>
      </c>
      <c r="H62" s="5">
        <f>G62*E62</f>
        <v>3.9</v>
      </c>
      <c r="I62" s="7">
        <f t="shared" si="16"/>
        <v>3.9</v>
      </c>
      <c r="J62" s="8">
        <f t="shared" si="17"/>
        <v>0.03</v>
      </c>
      <c r="N62" s="82"/>
      <c r="O62" s="82"/>
      <c r="P62" s="82"/>
      <c r="Q62" s="123"/>
    </row>
    <row r="63" spans="1:18" ht="15.75" customHeight="1" x14ac:dyDescent="0.25">
      <c r="A63" s="181"/>
      <c r="B63" s="60">
        <f t="shared" si="18"/>
        <v>1</v>
      </c>
      <c r="C63" s="193"/>
      <c r="D63" s="36" t="s">
        <v>32</v>
      </c>
      <c r="E63" s="6">
        <v>1.2E-2</v>
      </c>
      <c r="F63" s="58">
        <f t="shared" si="19"/>
        <v>1</v>
      </c>
      <c r="G63" s="49">
        <v>170</v>
      </c>
      <c r="H63" s="5">
        <f>G63*E63</f>
        <v>2.04</v>
      </c>
      <c r="I63" s="7">
        <f t="shared" si="16"/>
        <v>2.04</v>
      </c>
      <c r="J63" s="8">
        <f t="shared" si="17"/>
        <v>1.2E-2</v>
      </c>
      <c r="N63" s="82"/>
      <c r="O63" s="82"/>
      <c r="P63" s="82"/>
      <c r="Q63" s="123"/>
    </row>
    <row r="64" spans="1:18" ht="15.75" customHeight="1" x14ac:dyDescent="0.25">
      <c r="A64" s="181"/>
      <c r="B64" s="60">
        <f t="shared" si="18"/>
        <v>1</v>
      </c>
      <c r="C64" s="193"/>
      <c r="D64" s="36" t="s">
        <v>24</v>
      </c>
      <c r="E64" s="6">
        <v>2E-3</v>
      </c>
      <c r="F64" s="58">
        <f t="shared" si="19"/>
        <v>1</v>
      </c>
      <c r="G64" s="47">
        <v>240</v>
      </c>
      <c r="H64" s="5">
        <f>G64*E64</f>
        <v>0.48</v>
      </c>
      <c r="I64" s="7">
        <f t="shared" si="16"/>
        <v>0.48</v>
      </c>
      <c r="J64" s="8">
        <f t="shared" si="17"/>
        <v>2E-3</v>
      </c>
      <c r="N64" s="82"/>
      <c r="O64" s="82"/>
      <c r="P64" s="82"/>
      <c r="Q64" s="123"/>
    </row>
    <row r="65" spans="1:17" ht="15.75" customHeight="1" x14ac:dyDescent="0.25">
      <c r="A65" s="181"/>
      <c r="B65" s="60">
        <f t="shared" si="18"/>
        <v>1</v>
      </c>
      <c r="C65" s="194"/>
      <c r="D65" s="36" t="s">
        <v>79</v>
      </c>
      <c r="E65" s="6">
        <v>0.2</v>
      </c>
      <c r="F65" s="58">
        <f t="shared" si="19"/>
        <v>1</v>
      </c>
      <c r="G65" s="47"/>
      <c r="H65" s="5"/>
      <c r="I65" s="7"/>
      <c r="J65" s="8">
        <f t="shared" si="17"/>
        <v>0.2</v>
      </c>
      <c r="N65" s="82"/>
      <c r="O65" s="82"/>
      <c r="P65" s="82"/>
      <c r="Q65" s="123"/>
    </row>
    <row r="66" spans="1:17" ht="15.75" customHeight="1" x14ac:dyDescent="0.25">
      <c r="A66" s="181"/>
      <c r="B66" s="60">
        <f t="shared" si="18"/>
        <v>1</v>
      </c>
      <c r="C66" s="192" t="s">
        <v>82</v>
      </c>
      <c r="D66" s="36" t="s">
        <v>8</v>
      </c>
      <c r="E66" s="6">
        <v>0.2</v>
      </c>
      <c r="F66" s="58">
        <f t="shared" si="19"/>
        <v>1</v>
      </c>
      <c r="G66" s="47">
        <v>50</v>
      </c>
      <c r="H66" s="5">
        <f>G66*E66</f>
        <v>10</v>
      </c>
      <c r="I66" s="7">
        <f>J66*G66</f>
        <v>10</v>
      </c>
      <c r="J66" s="8">
        <f t="shared" si="17"/>
        <v>0.2</v>
      </c>
      <c r="N66" s="82"/>
      <c r="O66" s="82"/>
      <c r="P66" s="82"/>
      <c r="Q66" s="123"/>
    </row>
    <row r="67" spans="1:17" ht="15.75" customHeight="1" x14ac:dyDescent="0.25">
      <c r="A67" s="181"/>
      <c r="B67" s="60">
        <f t="shared" si="18"/>
        <v>1</v>
      </c>
      <c r="C67" s="194"/>
      <c r="D67" s="36" t="s">
        <v>27</v>
      </c>
      <c r="E67" s="6">
        <v>5.0000000000000001E-3</v>
      </c>
      <c r="F67" s="58">
        <f t="shared" si="19"/>
        <v>1</v>
      </c>
      <c r="G67" s="47">
        <v>750</v>
      </c>
      <c r="H67" s="5">
        <f>G67*E67</f>
        <v>3.75</v>
      </c>
      <c r="I67" s="7">
        <f>J67*G67</f>
        <v>3.75</v>
      </c>
      <c r="J67" s="8">
        <f t="shared" si="17"/>
        <v>5.0000000000000001E-3</v>
      </c>
      <c r="N67" s="82"/>
      <c r="O67" s="82"/>
      <c r="P67" s="82"/>
      <c r="Q67" s="123"/>
    </row>
    <row r="68" spans="1:17" ht="15.75" customHeight="1" x14ac:dyDescent="0.25">
      <c r="A68" s="181"/>
      <c r="B68" s="60">
        <f t="shared" si="18"/>
        <v>1</v>
      </c>
      <c r="C68" s="183" t="s">
        <v>99</v>
      </c>
      <c r="D68" s="36" t="s">
        <v>14</v>
      </c>
      <c r="E68" s="6">
        <v>4.5999999999999999E-2</v>
      </c>
      <c r="F68" s="58">
        <f t="shared" si="19"/>
        <v>1</v>
      </c>
      <c r="G68" s="49">
        <v>75</v>
      </c>
      <c r="H68" s="5">
        <f>G68*E68</f>
        <v>3.4499999999999997</v>
      </c>
      <c r="I68" s="7">
        <f>J68*G68</f>
        <v>3.4499999999999997</v>
      </c>
      <c r="J68" s="8">
        <f t="shared" si="17"/>
        <v>4.5999999999999999E-2</v>
      </c>
      <c r="N68" s="82"/>
      <c r="O68" s="82"/>
      <c r="P68" s="82"/>
      <c r="Q68" s="123"/>
    </row>
    <row r="69" spans="1:17" ht="15.75" customHeight="1" x14ac:dyDescent="0.25">
      <c r="A69" s="181"/>
      <c r="B69" s="60">
        <f t="shared" si="18"/>
        <v>1</v>
      </c>
      <c r="C69" s="184"/>
      <c r="D69" s="36" t="s">
        <v>12</v>
      </c>
      <c r="E69" s="6">
        <v>2.4E-2</v>
      </c>
      <c r="F69" s="58">
        <f t="shared" si="19"/>
        <v>1</v>
      </c>
      <c r="G69" s="47">
        <v>53</v>
      </c>
      <c r="H69" s="5">
        <f>G69*E69</f>
        <v>1.272</v>
      </c>
      <c r="I69" s="7">
        <f>J69*G69</f>
        <v>1.272</v>
      </c>
      <c r="J69" s="8">
        <f t="shared" si="17"/>
        <v>2.4E-2</v>
      </c>
      <c r="L69"/>
      <c r="M69"/>
      <c r="N69" s="82"/>
      <c r="O69" s="82"/>
      <c r="P69" s="82"/>
      <c r="Q69" s="123"/>
    </row>
    <row r="70" spans="1:17" ht="15.75" customHeight="1" x14ac:dyDescent="0.25">
      <c r="A70" s="181"/>
      <c r="B70" s="60">
        <f t="shared" si="18"/>
        <v>1</v>
      </c>
      <c r="C70" s="184"/>
      <c r="D70" s="36" t="s">
        <v>13</v>
      </c>
      <c r="E70" s="40">
        <v>2.0000000000000001E-4</v>
      </c>
      <c r="F70" s="58">
        <f t="shared" si="19"/>
        <v>1</v>
      </c>
      <c r="G70" s="47">
        <v>315</v>
      </c>
      <c r="H70" s="5">
        <f>G70*E70</f>
        <v>6.3E-2</v>
      </c>
      <c r="I70" s="7">
        <f>J70*G70</f>
        <v>6.3E-2</v>
      </c>
      <c r="J70" s="8">
        <f t="shared" si="17"/>
        <v>2.0000000000000001E-4</v>
      </c>
      <c r="L70"/>
      <c r="M70"/>
      <c r="N70" s="82"/>
      <c r="O70" s="82"/>
      <c r="P70" s="82"/>
      <c r="Q70" s="123"/>
    </row>
    <row r="71" spans="1:17" ht="15.75" customHeight="1" x14ac:dyDescent="0.25">
      <c r="A71" s="181"/>
      <c r="B71" s="60">
        <f t="shared" si="18"/>
        <v>1</v>
      </c>
      <c r="C71" s="185"/>
      <c r="D71" s="36" t="s">
        <v>79</v>
      </c>
      <c r="E71" s="6">
        <v>0.17199999999999999</v>
      </c>
      <c r="F71" s="58">
        <f t="shared" si="19"/>
        <v>1</v>
      </c>
      <c r="G71" s="47"/>
      <c r="H71" s="5"/>
      <c r="I71" s="7"/>
      <c r="J71" s="8">
        <f t="shared" si="17"/>
        <v>0.17199999999999999</v>
      </c>
      <c r="L71"/>
      <c r="M71"/>
      <c r="N71" s="82"/>
      <c r="O71" s="82"/>
      <c r="P71" s="82"/>
      <c r="Q71" s="123"/>
    </row>
    <row r="72" spans="1:17" ht="15.75" customHeight="1" x14ac:dyDescent="0.25">
      <c r="A72" s="191"/>
      <c r="B72" s="60">
        <f t="shared" si="18"/>
        <v>1</v>
      </c>
      <c r="C72" s="3" t="s">
        <v>38</v>
      </c>
      <c r="D72" s="41" t="s">
        <v>38</v>
      </c>
      <c r="E72" s="6">
        <v>0.04</v>
      </c>
      <c r="F72" s="58">
        <f t="shared" si="19"/>
        <v>1</v>
      </c>
      <c r="G72" s="47">
        <v>40</v>
      </c>
      <c r="H72" s="5">
        <f>G72*E72</f>
        <v>1.6</v>
      </c>
      <c r="I72" s="7">
        <f>J72*G72</f>
        <v>1.6</v>
      </c>
      <c r="J72" s="8">
        <f t="shared" si="17"/>
        <v>0.04</v>
      </c>
      <c r="L72"/>
      <c r="M72"/>
      <c r="N72" s="82"/>
      <c r="O72" s="82"/>
      <c r="P72" s="82"/>
      <c r="Q72" s="123"/>
    </row>
    <row r="73" spans="1:17" ht="15.75" customHeight="1" x14ac:dyDescent="0.25">
      <c r="A73" s="174" t="s">
        <v>41</v>
      </c>
      <c r="B73" s="174"/>
      <c r="C73" s="174"/>
      <c r="D73" s="174"/>
      <c r="E73" s="45"/>
      <c r="F73" s="116"/>
      <c r="G73" s="116"/>
      <c r="H73" s="2">
        <f>SUM(H55:H72)</f>
        <v>61.000000000000014</v>
      </c>
      <c r="I73" s="2">
        <f>SUM(I55:I72)</f>
        <v>61.000000000000007</v>
      </c>
      <c r="J73" s="45">
        <f>SUM(J55:J72)</f>
        <v>0.93087750000000025</v>
      </c>
      <c r="L73"/>
      <c r="M73"/>
      <c r="N73" s="82"/>
      <c r="O73" s="82"/>
      <c r="P73" s="82"/>
      <c r="Q73" s="123"/>
    </row>
    <row r="74" spans="1:17" ht="15.75" customHeight="1" x14ac:dyDescent="0.25">
      <c r="A74" s="209" t="s">
        <v>55</v>
      </c>
      <c r="B74" s="46">
        <v>1</v>
      </c>
      <c r="C74" s="195" t="s">
        <v>100</v>
      </c>
      <c r="D74" s="37" t="s">
        <v>9</v>
      </c>
      <c r="E74" s="6">
        <v>9.4E-2</v>
      </c>
      <c r="F74" s="48">
        <v>0</v>
      </c>
      <c r="G74" s="49">
        <v>40</v>
      </c>
      <c r="H74" s="120">
        <f t="shared" ref="H74:H82" si="20">E74*G74</f>
        <v>3.76</v>
      </c>
      <c r="I74" s="7">
        <f t="shared" ref="I74:I82" si="21">J74*G74</f>
        <v>0</v>
      </c>
      <c r="J74" s="6">
        <f>F74*E74</f>
        <v>0</v>
      </c>
      <c r="L74"/>
      <c r="M74"/>
      <c r="N74" s="82"/>
      <c r="O74" s="82"/>
      <c r="P74" s="82"/>
      <c r="Q74" s="123"/>
    </row>
    <row r="75" spans="1:17" ht="15.75" customHeight="1" x14ac:dyDescent="0.25">
      <c r="A75" s="209"/>
      <c r="B75" s="57">
        <f>B74</f>
        <v>1</v>
      </c>
      <c r="C75" s="195"/>
      <c r="D75" s="37" t="s">
        <v>29</v>
      </c>
      <c r="E75" s="6">
        <v>2.9000000000000001E-2</v>
      </c>
      <c r="F75" s="59">
        <f>F74</f>
        <v>0</v>
      </c>
      <c r="G75" s="49">
        <v>75</v>
      </c>
      <c r="H75" s="120">
        <f t="shared" si="20"/>
        <v>2.1750000000000003</v>
      </c>
      <c r="I75" s="7">
        <f t="shared" si="21"/>
        <v>0</v>
      </c>
      <c r="J75" s="6">
        <f t="shared" ref="J75:J90" si="22">F75*E75</f>
        <v>0</v>
      </c>
      <c r="L75"/>
      <c r="M75"/>
      <c r="N75" s="82"/>
      <c r="O75" s="82"/>
      <c r="P75" s="82"/>
      <c r="Q75" s="123"/>
    </row>
    <row r="76" spans="1:17" ht="15.75" customHeight="1" x14ac:dyDescent="0.25">
      <c r="A76" s="209"/>
      <c r="B76" s="57">
        <f t="shared" ref="B76:B90" si="23">B75</f>
        <v>1</v>
      </c>
      <c r="C76" s="195"/>
      <c r="D76" s="37" t="s">
        <v>15</v>
      </c>
      <c r="E76" s="6">
        <v>0.01</v>
      </c>
      <c r="F76" s="59">
        <f t="shared" ref="F76:F90" si="24">F75</f>
        <v>0</v>
      </c>
      <c r="G76" s="49">
        <v>140</v>
      </c>
      <c r="H76" s="120">
        <f t="shared" si="20"/>
        <v>1.4000000000000001</v>
      </c>
      <c r="I76" s="7">
        <f t="shared" si="21"/>
        <v>0</v>
      </c>
      <c r="J76" s="6">
        <f t="shared" si="22"/>
        <v>0</v>
      </c>
      <c r="L76" s="17"/>
      <c r="N76" s="82"/>
      <c r="O76" s="82"/>
      <c r="P76" s="82"/>
      <c r="Q76" s="123"/>
    </row>
    <row r="77" spans="1:17" ht="15.75" customHeight="1" x14ac:dyDescent="0.25">
      <c r="A77" s="209"/>
      <c r="B77" s="57">
        <f t="shared" si="23"/>
        <v>1</v>
      </c>
      <c r="C77" s="195"/>
      <c r="D77" s="37" t="s">
        <v>12</v>
      </c>
      <c r="E77" s="6">
        <v>1E-3</v>
      </c>
      <c r="F77" s="59">
        <f t="shared" si="24"/>
        <v>0</v>
      </c>
      <c r="G77" s="48">
        <v>53</v>
      </c>
      <c r="H77" s="120">
        <f t="shared" si="20"/>
        <v>5.2999999999999999E-2</v>
      </c>
      <c r="I77" s="7">
        <f t="shared" si="21"/>
        <v>0</v>
      </c>
      <c r="J77" s="6">
        <f t="shared" si="22"/>
        <v>0</v>
      </c>
      <c r="L77" s="17"/>
      <c r="N77" s="82"/>
      <c r="O77" s="82"/>
      <c r="P77" s="82"/>
      <c r="Q77" s="123"/>
    </row>
    <row r="78" spans="1:17" ht="15.75" customHeight="1" x14ac:dyDescent="0.25">
      <c r="A78" s="209"/>
      <c r="B78" s="57">
        <f t="shared" si="23"/>
        <v>1</v>
      </c>
      <c r="C78" s="210" t="s">
        <v>58</v>
      </c>
      <c r="D78" s="37" t="s">
        <v>8</v>
      </c>
      <c r="E78" s="6">
        <v>0.1</v>
      </c>
      <c r="F78" s="59">
        <f t="shared" si="24"/>
        <v>0</v>
      </c>
      <c r="G78" s="47">
        <v>50</v>
      </c>
      <c r="H78" s="120">
        <f t="shared" si="20"/>
        <v>5</v>
      </c>
      <c r="I78" s="7">
        <f t="shared" si="21"/>
        <v>0</v>
      </c>
      <c r="J78" s="6">
        <f t="shared" si="22"/>
        <v>0</v>
      </c>
      <c r="L78" s="17"/>
    </row>
    <row r="79" spans="1:17" ht="15.75" customHeight="1" x14ac:dyDescent="0.25">
      <c r="A79" s="209"/>
      <c r="B79" s="57">
        <f t="shared" si="23"/>
        <v>1</v>
      </c>
      <c r="C79" s="211"/>
      <c r="D79" s="37" t="s">
        <v>56</v>
      </c>
      <c r="E79" s="6">
        <v>0.01</v>
      </c>
      <c r="F79" s="59">
        <f t="shared" si="24"/>
        <v>0</v>
      </c>
      <c r="G79" s="48">
        <v>55</v>
      </c>
      <c r="H79" s="120">
        <f t="shared" si="20"/>
        <v>0.55000000000000004</v>
      </c>
      <c r="I79" s="7">
        <f t="shared" si="21"/>
        <v>0</v>
      </c>
      <c r="J79" s="6">
        <f t="shared" si="22"/>
        <v>0</v>
      </c>
      <c r="L79" s="17"/>
    </row>
    <row r="80" spans="1:17" ht="15.75" customHeight="1" x14ac:dyDescent="0.25">
      <c r="A80" s="209"/>
      <c r="B80" s="57">
        <f t="shared" si="23"/>
        <v>1</v>
      </c>
      <c r="C80" s="211"/>
      <c r="D80" s="37" t="s">
        <v>9</v>
      </c>
      <c r="E80" s="6">
        <v>1.2999999999999999E-2</v>
      </c>
      <c r="F80" s="59">
        <f t="shared" si="24"/>
        <v>0</v>
      </c>
      <c r="G80" s="48">
        <v>40</v>
      </c>
      <c r="H80" s="120">
        <f t="shared" si="20"/>
        <v>0.52</v>
      </c>
      <c r="I80" s="7">
        <f t="shared" si="21"/>
        <v>0</v>
      </c>
      <c r="J80" s="6">
        <f t="shared" si="22"/>
        <v>0</v>
      </c>
      <c r="L80" s="17"/>
    </row>
    <row r="81" spans="1:51" ht="15.75" customHeight="1" x14ac:dyDescent="0.25">
      <c r="A81" s="209"/>
      <c r="B81" s="57">
        <f t="shared" si="23"/>
        <v>1</v>
      </c>
      <c r="C81" s="211"/>
      <c r="D81" s="37" t="s">
        <v>11</v>
      </c>
      <c r="E81" s="6">
        <v>1.2E-2</v>
      </c>
      <c r="F81" s="59">
        <f t="shared" si="24"/>
        <v>0</v>
      </c>
      <c r="G81" s="48">
        <v>27</v>
      </c>
      <c r="H81" s="120">
        <f t="shared" si="20"/>
        <v>0.32400000000000001</v>
      </c>
      <c r="I81" s="7">
        <f t="shared" si="21"/>
        <v>0</v>
      </c>
      <c r="J81" s="6">
        <f t="shared" si="22"/>
        <v>0</v>
      </c>
      <c r="L81" s="17"/>
    </row>
    <row r="82" spans="1:51" ht="15.75" customHeight="1" x14ac:dyDescent="0.25">
      <c r="A82" s="209"/>
      <c r="B82" s="57">
        <f t="shared" si="23"/>
        <v>1</v>
      </c>
      <c r="C82" s="211"/>
      <c r="D82" s="37" t="s">
        <v>7</v>
      </c>
      <c r="E82" s="6">
        <v>3.0000000000000001E-3</v>
      </c>
      <c r="F82" s="59">
        <f t="shared" si="24"/>
        <v>0</v>
      </c>
      <c r="G82" s="48">
        <v>115</v>
      </c>
      <c r="H82" s="120">
        <f t="shared" si="20"/>
        <v>0.34500000000000003</v>
      </c>
      <c r="I82" s="7">
        <f t="shared" si="21"/>
        <v>0</v>
      </c>
      <c r="J82" s="6">
        <f t="shared" si="22"/>
        <v>0</v>
      </c>
      <c r="L82" s="17"/>
    </row>
    <row r="83" spans="1:51" ht="15.75" customHeight="1" x14ac:dyDescent="0.25">
      <c r="A83" s="209"/>
      <c r="B83" s="57">
        <f t="shared" si="23"/>
        <v>1</v>
      </c>
      <c r="C83" s="212"/>
      <c r="D83" s="37" t="s">
        <v>79</v>
      </c>
      <c r="E83" s="6">
        <v>0.188</v>
      </c>
      <c r="F83" s="59">
        <f t="shared" si="24"/>
        <v>0</v>
      </c>
      <c r="G83" s="48"/>
      <c r="H83" s="120"/>
      <c r="I83" s="7"/>
      <c r="J83" s="6">
        <f t="shared" si="22"/>
        <v>0</v>
      </c>
      <c r="L83" s="17"/>
    </row>
    <row r="84" spans="1:51" ht="15.75" customHeight="1" x14ac:dyDescent="0.25">
      <c r="A84" s="209"/>
      <c r="B84" s="57">
        <f t="shared" si="23"/>
        <v>1</v>
      </c>
      <c r="C84" s="186" t="s">
        <v>83</v>
      </c>
      <c r="D84" s="36" t="s">
        <v>61</v>
      </c>
      <c r="E84" s="6">
        <f>H84/G84</f>
        <v>7.0861538461538545E-2</v>
      </c>
      <c r="F84" s="59">
        <f t="shared" si="24"/>
        <v>0</v>
      </c>
      <c r="G84" s="47">
        <v>195</v>
      </c>
      <c r="H84" s="120">
        <f>61-H74-H75-H76-H77-H78-H79-H80-H81-H82-H85-H86-H87-H88-H89-H90</f>
        <v>13.818000000000016</v>
      </c>
      <c r="I84" s="7">
        <f t="shared" ref="I84:I90" si="25">J84*G84</f>
        <v>0</v>
      </c>
      <c r="J84" s="6">
        <f t="shared" si="22"/>
        <v>0</v>
      </c>
      <c r="L84" s="17"/>
    </row>
    <row r="85" spans="1:51" ht="15.75" customHeight="1" x14ac:dyDescent="0.25">
      <c r="A85" s="209"/>
      <c r="B85" s="57">
        <f t="shared" si="23"/>
        <v>1</v>
      </c>
      <c r="C85" s="188"/>
      <c r="D85" s="36" t="s">
        <v>11</v>
      </c>
      <c r="E85" s="6">
        <v>2.5000000000000001E-2</v>
      </c>
      <c r="F85" s="59">
        <f t="shared" si="24"/>
        <v>0</v>
      </c>
      <c r="G85" s="47">
        <v>27</v>
      </c>
      <c r="H85" s="120">
        <f t="shared" ref="H85:H90" si="26">E85*G85</f>
        <v>0.67500000000000004</v>
      </c>
      <c r="I85" s="7">
        <f t="shared" si="25"/>
        <v>0</v>
      </c>
      <c r="J85" s="6">
        <f>F85*E85</f>
        <v>0</v>
      </c>
      <c r="L85" s="17"/>
    </row>
    <row r="86" spans="1:51" ht="15.75" customHeight="1" x14ac:dyDescent="0.25">
      <c r="A86" s="209"/>
      <c r="B86" s="57">
        <f t="shared" si="23"/>
        <v>1</v>
      </c>
      <c r="C86" s="204" t="s">
        <v>91</v>
      </c>
      <c r="D86" s="36" t="s">
        <v>87</v>
      </c>
      <c r="E86" s="44">
        <v>0.06</v>
      </c>
      <c r="F86" s="59">
        <f t="shared" si="24"/>
        <v>0</v>
      </c>
      <c r="G86" s="47">
        <v>58</v>
      </c>
      <c r="H86" s="120">
        <f t="shared" si="26"/>
        <v>3.48</v>
      </c>
      <c r="I86" s="120">
        <f t="shared" si="25"/>
        <v>0</v>
      </c>
      <c r="J86" s="120">
        <f>F86*E86</f>
        <v>0</v>
      </c>
      <c r="L86" s="17"/>
    </row>
    <row r="87" spans="1:51" ht="15.75" customHeight="1" x14ac:dyDescent="0.25">
      <c r="A87" s="209"/>
      <c r="B87" s="57">
        <f t="shared" si="23"/>
        <v>1</v>
      </c>
      <c r="C87" s="204"/>
      <c r="D87" s="37" t="s">
        <v>27</v>
      </c>
      <c r="E87" s="6">
        <v>6.0000000000000001E-3</v>
      </c>
      <c r="F87" s="59">
        <f t="shared" si="24"/>
        <v>0</v>
      </c>
      <c r="G87" s="48">
        <v>750</v>
      </c>
      <c r="H87" s="120">
        <f t="shared" si="26"/>
        <v>4.5</v>
      </c>
      <c r="I87" s="7">
        <f t="shared" si="25"/>
        <v>0</v>
      </c>
      <c r="J87" s="6">
        <f t="shared" si="22"/>
        <v>0</v>
      </c>
      <c r="L87" s="17"/>
    </row>
    <row r="88" spans="1:51" ht="15.75" customHeight="1" x14ac:dyDescent="0.25">
      <c r="A88" s="209"/>
      <c r="B88" s="57">
        <f t="shared" si="23"/>
        <v>1</v>
      </c>
      <c r="C88" s="119" t="s">
        <v>65</v>
      </c>
      <c r="D88" s="38" t="s">
        <v>65</v>
      </c>
      <c r="E88" s="44">
        <v>0.2</v>
      </c>
      <c r="F88" s="59">
        <f t="shared" si="24"/>
        <v>0</v>
      </c>
      <c r="G88" s="47">
        <v>65</v>
      </c>
      <c r="H88" s="120">
        <f t="shared" si="26"/>
        <v>13</v>
      </c>
      <c r="I88" s="7">
        <f t="shared" si="25"/>
        <v>0</v>
      </c>
      <c r="J88" s="8">
        <f t="shared" si="22"/>
        <v>0</v>
      </c>
      <c r="L88" s="17"/>
      <c r="M88"/>
      <c r="N88"/>
      <c r="O88"/>
    </row>
    <row r="89" spans="1:51" ht="15.75" customHeight="1" x14ac:dyDescent="0.25">
      <c r="A89" s="209"/>
      <c r="B89" s="57">
        <f t="shared" si="23"/>
        <v>1</v>
      </c>
      <c r="C89" s="118" t="s">
        <v>38</v>
      </c>
      <c r="D89" s="37" t="s">
        <v>38</v>
      </c>
      <c r="E89" s="6">
        <v>0.04</v>
      </c>
      <c r="F89" s="59">
        <f t="shared" si="24"/>
        <v>0</v>
      </c>
      <c r="G89" s="48">
        <v>40</v>
      </c>
      <c r="H89" s="120">
        <f t="shared" si="26"/>
        <v>1.6</v>
      </c>
      <c r="I89" s="7">
        <f t="shared" si="25"/>
        <v>0</v>
      </c>
      <c r="J89" s="6">
        <f t="shared" si="22"/>
        <v>0</v>
      </c>
      <c r="L89" s="17"/>
      <c r="M89"/>
      <c r="N89"/>
      <c r="O89"/>
    </row>
    <row r="90" spans="1:51" ht="15.75" customHeight="1" x14ac:dyDescent="0.25">
      <c r="A90" s="209"/>
      <c r="B90" s="57">
        <f t="shared" si="23"/>
        <v>1</v>
      </c>
      <c r="C90" s="121" t="s">
        <v>70</v>
      </c>
      <c r="D90" s="36" t="s">
        <v>70</v>
      </c>
      <c r="E90" s="8">
        <v>0.1</v>
      </c>
      <c r="F90" s="59">
        <f t="shared" si="24"/>
        <v>0</v>
      </c>
      <c r="G90" s="48">
        <v>98</v>
      </c>
      <c r="H90" s="120">
        <f t="shared" si="26"/>
        <v>9.8000000000000007</v>
      </c>
      <c r="I90" s="7">
        <f t="shared" si="25"/>
        <v>0</v>
      </c>
      <c r="J90" s="6">
        <f t="shared" si="22"/>
        <v>0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116"/>
      <c r="G91" s="116"/>
      <c r="H91" s="2">
        <f>SUM(H74:H90)</f>
        <v>61.000000000000014</v>
      </c>
      <c r="I91" s="2">
        <f>SUM(I74:I90)</f>
        <v>0</v>
      </c>
      <c r="J91" s="45">
        <f>SUM(J74:J90)</f>
        <v>0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1</v>
      </c>
      <c r="C107" s="182" t="s">
        <v>30</v>
      </c>
      <c r="D107" s="36" t="s">
        <v>75</v>
      </c>
      <c r="E107" s="6">
        <v>8.5000000000000006E-2</v>
      </c>
      <c r="F107" s="47">
        <v>0</v>
      </c>
      <c r="G107" s="47">
        <v>170</v>
      </c>
      <c r="H107" s="5">
        <f>G107*E107</f>
        <v>14.450000000000001</v>
      </c>
      <c r="I107" s="7">
        <f t="shared" ref="I107:I116" si="27">J107*G107</f>
        <v>0</v>
      </c>
      <c r="J107" s="8">
        <f>F107*E107</f>
        <v>0</v>
      </c>
    </row>
    <row r="108" spans="1:51" ht="15.75" customHeight="1" x14ac:dyDescent="0.25">
      <c r="A108" s="201"/>
      <c r="B108" s="60">
        <f>B107</f>
        <v>1</v>
      </c>
      <c r="C108" s="182"/>
      <c r="D108" s="36" t="s">
        <v>11</v>
      </c>
      <c r="E108" s="6">
        <v>2.9000000000000001E-2</v>
      </c>
      <c r="F108" s="58">
        <f>F107</f>
        <v>0</v>
      </c>
      <c r="G108" s="47">
        <v>27</v>
      </c>
      <c r="H108" s="5">
        <f>G108*E108</f>
        <v>0.78300000000000003</v>
      </c>
      <c r="I108" s="7">
        <f t="shared" si="27"/>
        <v>0</v>
      </c>
      <c r="J108" s="8">
        <f t="shared" ref="J108:J127" si="28">F108*E108</f>
        <v>0</v>
      </c>
    </row>
    <row r="109" spans="1:51" ht="15.75" customHeight="1" x14ac:dyDescent="0.25">
      <c r="A109" s="201"/>
      <c r="B109" s="60">
        <f t="shared" ref="B109:B127" si="29">B108</f>
        <v>1</v>
      </c>
      <c r="C109" s="182"/>
      <c r="D109" s="37" t="s">
        <v>7</v>
      </c>
      <c r="E109" s="6">
        <v>6.0000000000000001E-3</v>
      </c>
      <c r="F109" s="58">
        <f t="shared" ref="F109:F127" si="30">F108</f>
        <v>0</v>
      </c>
      <c r="G109" s="47">
        <v>115</v>
      </c>
      <c r="H109" s="5">
        <f>G109*E109</f>
        <v>0.69000000000000006</v>
      </c>
      <c r="I109" s="7">
        <f t="shared" si="27"/>
        <v>0</v>
      </c>
      <c r="J109" s="8">
        <f t="shared" si="28"/>
        <v>0</v>
      </c>
    </row>
    <row r="110" spans="1:51" ht="15.75" customHeight="1" x14ac:dyDescent="0.25">
      <c r="A110" s="201"/>
      <c r="B110" s="60">
        <f t="shared" si="29"/>
        <v>1</v>
      </c>
      <c r="C110" s="183" t="s">
        <v>31</v>
      </c>
      <c r="D110" s="36" t="s">
        <v>81</v>
      </c>
      <c r="E110" s="6">
        <f>H110/G110</f>
        <v>-3.7552500000000016E-2</v>
      </c>
      <c r="F110" s="58">
        <f t="shared" si="30"/>
        <v>0</v>
      </c>
      <c r="G110" s="47">
        <v>400</v>
      </c>
      <c r="H110" s="5">
        <f>61-H107-H108-H109-H111-H112-H113-H114-H115-H116-H117-H118-H119-H120-H121-H122-H123-H124-H125-H126-H127</f>
        <v>-15.021000000000006</v>
      </c>
      <c r="I110" s="7">
        <f t="shared" si="27"/>
        <v>0</v>
      </c>
      <c r="J110" s="8">
        <f t="shared" si="28"/>
        <v>0</v>
      </c>
    </row>
    <row r="111" spans="1:51" ht="15.75" customHeight="1" x14ac:dyDescent="0.25">
      <c r="A111" s="201"/>
      <c r="B111" s="60">
        <f t="shared" si="29"/>
        <v>1</v>
      </c>
      <c r="C111" s="184"/>
      <c r="D111" s="36" t="s">
        <v>8</v>
      </c>
      <c r="E111" s="6">
        <v>0.107</v>
      </c>
      <c r="F111" s="58">
        <f t="shared" si="30"/>
        <v>0</v>
      </c>
      <c r="G111" s="47">
        <v>50</v>
      </c>
      <c r="H111" s="5">
        <f t="shared" ref="H111:H116" si="31">G111*E111</f>
        <v>5.35</v>
      </c>
      <c r="I111" s="7">
        <f t="shared" si="27"/>
        <v>0</v>
      </c>
      <c r="J111" s="8">
        <f t="shared" si="28"/>
        <v>0</v>
      </c>
    </row>
    <row r="112" spans="1:51" ht="15.75" customHeight="1" x14ac:dyDescent="0.25">
      <c r="A112" s="201"/>
      <c r="B112" s="60">
        <f t="shared" si="29"/>
        <v>1</v>
      </c>
      <c r="C112" s="184"/>
      <c r="D112" s="36" t="s">
        <v>87</v>
      </c>
      <c r="E112" s="6">
        <v>6.0000000000000001E-3</v>
      </c>
      <c r="F112" s="58">
        <f t="shared" si="30"/>
        <v>0</v>
      </c>
      <c r="G112" s="47">
        <v>58</v>
      </c>
      <c r="H112" s="5">
        <f t="shared" si="31"/>
        <v>0.34800000000000003</v>
      </c>
      <c r="I112" s="7">
        <f t="shared" si="27"/>
        <v>0</v>
      </c>
      <c r="J112" s="8">
        <f t="shared" si="28"/>
        <v>0</v>
      </c>
    </row>
    <row r="113" spans="1:10" ht="15.75" customHeight="1" x14ac:dyDescent="0.25">
      <c r="A113" s="201"/>
      <c r="B113" s="60">
        <f t="shared" si="29"/>
        <v>1</v>
      </c>
      <c r="C113" s="184"/>
      <c r="D113" s="36" t="s">
        <v>9</v>
      </c>
      <c r="E113" s="6">
        <v>1.3000000000000001E-2</v>
      </c>
      <c r="F113" s="58">
        <f t="shared" si="30"/>
        <v>0</v>
      </c>
      <c r="G113" s="47">
        <v>40</v>
      </c>
      <c r="H113" s="5">
        <f t="shared" si="31"/>
        <v>0.52</v>
      </c>
      <c r="I113" s="7">
        <f t="shared" si="27"/>
        <v>0</v>
      </c>
      <c r="J113" s="8">
        <f t="shared" si="28"/>
        <v>0</v>
      </c>
    </row>
    <row r="114" spans="1:10" ht="15.75" customHeight="1" x14ac:dyDescent="0.25">
      <c r="A114" s="201"/>
      <c r="B114" s="60">
        <f t="shared" si="29"/>
        <v>1</v>
      </c>
      <c r="C114" s="184"/>
      <c r="D114" s="37" t="s">
        <v>11</v>
      </c>
      <c r="E114" s="6">
        <v>1.2E-2</v>
      </c>
      <c r="F114" s="58">
        <f t="shared" si="30"/>
        <v>0</v>
      </c>
      <c r="G114" s="47">
        <v>27</v>
      </c>
      <c r="H114" s="5">
        <f t="shared" si="31"/>
        <v>0.32400000000000001</v>
      </c>
      <c r="I114" s="7">
        <f t="shared" si="27"/>
        <v>0</v>
      </c>
      <c r="J114" s="8">
        <f t="shared" si="28"/>
        <v>0</v>
      </c>
    </row>
    <row r="115" spans="1:10" ht="15.75" customHeight="1" x14ac:dyDescent="0.25">
      <c r="A115" s="201"/>
      <c r="B115" s="60">
        <f t="shared" si="29"/>
        <v>1</v>
      </c>
      <c r="C115" s="184"/>
      <c r="D115" s="37" t="s">
        <v>7</v>
      </c>
      <c r="E115" s="6">
        <v>3.0000000000000001E-3</v>
      </c>
      <c r="F115" s="58">
        <f t="shared" si="30"/>
        <v>0</v>
      </c>
      <c r="G115" s="47">
        <v>115</v>
      </c>
      <c r="H115" s="5">
        <f t="shared" si="31"/>
        <v>0.34500000000000003</v>
      </c>
      <c r="I115" s="7">
        <f t="shared" si="27"/>
        <v>0</v>
      </c>
      <c r="J115" s="8">
        <f t="shared" si="28"/>
        <v>0</v>
      </c>
    </row>
    <row r="116" spans="1:10" ht="15.75" customHeight="1" x14ac:dyDescent="0.25">
      <c r="A116" s="201"/>
      <c r="B116" s="60">
        <f t="shared" si="29"/>
        <v>1</v>
      </c>
      <c r="C116" s="184"/>
      <c r="D116" s="37" t="s">
        <v>32</v>
      </c>
      <c r="E116" s="6">
        <v>6.0000000000000001E-3</v>
      </c>
      <c r="F116" s="58">
        <f t="shared" si="30"/>
        <v>0</v>
      </c>
      <c r="G116" s="47">
        <v>170</v>
      </c>
      <c r="H116" s="5">
        <f t="shared" si="31"/>
        <v>1.02</v>
      </c>
      <c r="I116" s="7">
        <f t="shared" si="27"/>
        <v>0</v>
      </c>
      <c r="J116" s="8">
        <f t="shared" si="28"/>
        <v>0</v>
      </c>
    </row>
    <row r="117" spans="1:10" ht="15.75" customHeight="1" x14ac:dyDescent="0.25">
      <c r="A117" s="201"/>
      <c r="B117" s="60">
        <f t="shared" si="29"/>
        <v>1</v>
      </c>
      <c r="C117" s="185"/>
      <c r="D117" s="37" t="s">
        <v>79</v>
      </c>
      <c r="E117" s="6">
        <v>0.188</v>
      </c>
      <c r="F117" s="58">
        <f t="shared" si="30"/>
        <v>0</v>
      </c>
      <c r="G117" s="47"/>
      <c r="H117" s="5"/>
      <c r="I117" s="7"/>
      <c r="J117" s="8">
        <f t="shared" si="28"/>
        <v>0</v>
      </c>
    </row>
    <row r="118" spans="1:10" ht="15.75" customHeight="1" x14ac:dyDescent="0.25">
      <c r="A118" s="201"/>
      <c r="B118" s="60">
        <f t="shared" si="29"/>
        <v>1</v>
      </c>
      <c r="C118" s="186" t="s">
        <v>86</v>
      </c>
      <c r="D118" s="36" t="s">
        <v>81</v>
      </c>
      <c r="E118" s="6">
        <v>8.8999999999999996E-2</v>
      </c>
      <c r="F118" s="58">
        <f t="shared" si="30"/>
        <v>0</v>
      </c>
      <c r="G118" s="47">
        <v>400</v>
      </c>
      <c r="H118" s="5">
        <f t="shared" ref="H118:H125" si="32">G118*E118</f>
        <v>35.6</v>
      </c>
      <c r="I118" s="7">
        <f t="shared" ref="I118:I125" si="33">J118*G118</f>
        <v>0</v>
      </c>
      <c r="J118" s="8">
        <f t="shared" si="28"/>
        <v>0</v>
      </c>
    </row>
    <row r="119" spans="1:10" ht="15.75" customHeight="1" x14ac:dyDescent="0.25">
      <c r="A119" s="201"/>
      <c r="B119" s="60">
        <f t="shared" si="29"/>
        <v>1</v>
      </c>
      <c r="C119" s="187"/>
      <c r="D119" s="36" t="s">
        <v>9</v>
      </c>
      <c r="E119" s="6">
        <v>3.0000000000000001E-3</v>
      </c>
      <c r="F119" s="58">
        <f t="shared" si="30"/>
        <v>0</v>
      </c>
      <c r="G119" s="47">
        <v>40</v>
      </c>
      <c r="H119" s="5">
        <f t="shared" si="32"/>
        <v>0.12</v>
      </c>
      <c r="I119" s="7">
        <f t="shared" si="33"/>
        <v>0</v>
      </c>
      <c r="J119" s="8">
        <f t="shared" si="28"/>
        <v>0</v>
      </c>
    </row>
    <row r="120" spans="1:10" ht="15.75" customHeight="1" x14ac:dyDescent="0.25">
      <c r="A120" s="201"/>
      <c r="B120" s="60">
        <f t="shared" si="29"/>
        <v>1</v>
      </c>
      <c r="C120" s="188"/>
      <c r="D120" s="36" t="s">
        <v>11</v>
      </c>
      <c r="E120" s="6">
        <v>3.0000000000000001E-3</v>
      </c>
      <c r="F120" s="58">
        <f t="shared" si="30"/>
        <v>0</v>
      </c>
      <c r="G120" s="47">
        <v>27</v>
      </c>
      <c r="H120" s="5">
        <f t="shared" si="32"/>
        <v>8.1000000000000003E-2</v>
      </c>
      <c r="I120" s="7">
        <f t="shared" si="33"/>
        <v>0</v>
      </c>
      <c r="J120" s="8">
        <f t="shared" si="28"/>
        <v>0</v>
      </c>
    </row>
    <row r="121" spans="1:10" ht="15.75" customHeight="1" x14ac:dyDescent="0.25">
      <c r="A121" s="201"/>
      <c r="B121" s="60">
        <f t="shared" si="29"/>
        <v>1</v>
      </c>
      <c r="C121" s="208" t="s">
        <v>42</v>
      </c>
      <c r="D121" s="36" t="s">
        <v>43</v>
      </c>
      <c r="E121" s="6">
        <v>5.0999999999999997E-2</v>
      </c>
      <c r="F121" s="58">
        <f t="shared" si="30"/>
        <v>0</v>
      </c>
      <c r="G121" s="47">
        <v>55</v>
      </c>
      <c r="H121" s="5">
        <f t="shared" si="32"/>
        <v>2.8049999999999997</v>
      </c>
      <c r="I121" s="7">
        <f t="shared" si="33"/>
        <v>0</v>
      </c>
      <c r="J121" s="8">
        <f t="shared" si="28"/>
        <v>0</v>
      </c>
    </row>
    <row r="122" spans="1:10" ht="15.75" customHeight="1" x14ac:dyDescent="0.25">
      <c r="A122" s="201"/>
      <c r="B122" s="60">
        <f t="shared" si="29"/>
        <v>1</v>
      </c>
      <c r="C122" s="208"/>
      <c r="D122" s="36" t="s">
        <v>27</v>
      </c>
      <c r="E122" s="6">
        <v>5.0000000000000001E-3</v>
      </c>
      <c r="F122" s="58">
        <f t="shared" si="30"/>
        <v>0</v>
      </c>
      <c r="G122" s="47">
        <v>750</v>
      </c>
      <c r="H122" s="5">
        <f t="shared" si="32"/>
        <v>3.75</v>
      </c>
      <c r="I122" s="7">
        <f t="shared" si="33"/>
        <v>0</v>
      </c>
      <c r="J122" s="8">
        <f t="shared" si="28"/>
        <v>0</v>
      </c>
    </row>
    <row r="123" spans="1:10" ht="15.75" customHeight="1" x14ac:dyDescent="0.25">
      <c r="A123" s="201"/>
      <c r="B123" s="60">
        <f t="shared" si="29"/>
        <v>1</v>
      </c>
      <c r="C123" s="205" t="s">
        <v>93</v>
      </c>
      <c r="D123" s="36" t="s">
        <v>25</v>
      </c>
      <c r="E123" s="6">
        <v>4.5999999999999999E-2</v>
      </c>
      <c r="F123" s="58">
        <f t="shared" si="30"/>
        <v>0</v>
      </c>
      <c r="G123" s="47">
        <v>150</v>
      </c>
      <c r="H123" s="5">
        <f t="shared" si="32"/>
        <v>6.8999999999999995</v>
      </c>
      <c r="I123" s="7">
        <f t="shared" si="33"/>
        <v>0</v>
      </c>
      <c r="J123" s="8">
        <f t="shared" si="28"/>
        <v>0</v>
      </c>
    </row>
    <row r="124" spans="1:10" ht="15.75" customHeight="1" x14ac:dyDescent="0.25">
      <c r="A124" s="201"/>
      <c r="B124" s="60">
        <f t="shared" si="29"/>
        <v>1</v>
      </c>
      <c r="C124" s="206"/>
      <c r="D124" s="36" t="s">
        <v>12</v>
      </c>
      <c r="E124" s="6">
        <v>2.4E-2</v>
      </c>
      <c r="F124" s="58">
        <f t="shared" si="30"/>
        <v>0</v>
      </c>
      <c r="G124" s="47">
        <v>53</v>
      </c>
      <c r="H124" s="5">
        <f t="shared" si="32"/>
        <v>1.272</v>
      </c>
      <c r="I124" s="7">
        <f t="shared" si="33"/>
        <v>0</v>
      </c>
      <c r="J124" s="8">
        <f t="shared" si="28"/>
        <v>0</v>
      </c>
    </row>
    <row r="125" spans="1:10" ht="15.75" customHeight="1" x14ac:dyDescent="0.25">
      <c r="A125" s="201"/>
      <c r="B125" s="60">
        <f t="shared" si="29"/>
        <v>1</v>
      </c>
      <c r="C125" s="206"/>
      <c r="D125" s="36" t="s">
        <v>13</v>
      </c>
      <c r="E125" s="40">
        <v>2.0000000000000001E-4</v>
      </c>
      <c r="F125" s="58">
        <f t="shared" si="30"/>
        <v>0</v>
      </c>
      <c r="G125" s="47">
        <v>315</v>
      </c>
      <c r="H125" s="5">
        <f t="shared" si="32"/>
        <v>6.3E-2</v>
      </c>
      <c r="I125" s="7">
        <f t="shared" si="33"/>
        <v>0</v>
      </c>
      <c r="J125" s="8">
        <f t="shared" si="28"/>
        <v>0</v>
      </c>
    </row>
    <row r="126" spans="1:10" ht="15.75" customHeight="1" x14ac:dyDescent="0.25">
      <c r="A126" s="201"/>
      <c r="B126" s="60">
        <f t="shared" si="29"/>
        <v>1</v>
      </c>
      <c r="C126" s="207"/>
      <c r="D126" s="36" t="s">
        <v>79</v>
      </c>
      <c r="E126" s="6">
        <v>0.17199999999999999</v>
      </c>
      <c r="F126" s="58">
        <f t="shared" si="30"/>
        <v>0</v>
      </c>
      <c r="G126" s="47"/>
      <c r="H126" s="5"/>
      <c r="I126" s="7"/>
      <c r="J126" s="8">
        <f t="shared" si="28"/>
        <v>0</v>
      </c>
    </row>
    <row r="127" spans="1:10" ht="15.75" customHeight="1" x14ac:dyDescent="0.25">
      <c r="A127" s="201"/>
      <c r="B127" s="60">
        <f t="shared" si="29"/>
        <v>1</v>
      </c>
      <c r="C127" s="3" t="s">
        <v>38</v>
      </c>
      <c r="D127" s="41" t="s">
        <v>38</v>
      </c>
      <c r="E127" s="6">
        <v>0.04</v>
      </c>
      <c r="F127" s="58">
        <f t="shared" si="30"/>
        <v>0</v>
      </c>
      <c r="G127" s="47">
        <v>40</v>
      </c>
      <c r="H127" s="5">
        <f>G127*E127</f>
        <v>1.6</v>
      </c>
      <c r="I127" s="7">
        <f>J127*G127</f>
        <v>0</v>
      </c>
      <c r="J127" s="8">
        <f t="shared" si="28"/>
        <v>0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116"/>
      <c r="G128" s="116"/>
      <c r="H128" s="2">
        <f>SUM(H107:H127)</f>
        <v>60.999999999999993</v>
      </c>
      <c r="I128" s="2">
        <f>SUM(I107:I127)</f>
        <v>0</v>
      </c>
      <c r="J128" s="45">
        <f>SUM(J107:J127)</f>
        <v>0</v>
      </c>
    </row>
    <row r="129" spans="1:10" ht="15.75" customHeight="1" x14ac:dyDescent="0.25">
      <c r="A129" s="201" t="s">
        <v>63</v>
      </c>
      <c r="B129" s="52">
        <v>1</v>
      </c>
      <c r="C129" s="182" t="s">
        <v>78</v>
      </c>
      <c r="D129" s="36" t="s">
        <v>6</v>
      </c>
      <c r="E129" s="6">
        <v>4.5999999999999999E-2</v>
      </c>
      <c r="F129" s="47">
        <v>1</v>
      </c>
      <c r="G129" s="47">
        <v>38</v>
      </c>
      <c r="H129" s="5">
        <f t="shared" ref="H129:H137" si="34">G129*E129</f>
        <v>1.748</v>
      </c>
      <c r="I129" s="7">
        <f t="shared" ref="I129:I137" si="35">J129*G129</f>
        <v>1.748</v>
      </c>
      <c r="J129" s="8">
        <f>F129*E129</f>
        <v>4.5999999999999999E-2</v>
      </c>
    </row>
    <row r="130" spans="1:10" ht="15.75" customHeight="1" x14ac:dyDescent="0.25">
      <c r="A130" s="201"/>
      <c r="B130" s="60">
        <f>B129</f>
        <v>1</v>
      </c>
      <c r="C130" s="182"/>
      <c r="D130" s="36" t="s">
        <v>35</v>
      </c>
      <c r="E130" s="6">
        <v>0.02</v>
      </c>
      <c r="F130" s="58">
        <f>F129</f>
        <v>1</v>
      </c>
      <c r="G130" s="48">
        <v>106</v>
      </c>
      <c r="H130" s="5">
        <f t="shared" si="34"/>
        <v>2.12</v>
      </c>
      <c r="I130" s="7">
        <f t="shared" si="35"/>
        <v>2.12</v>
      </c>
      <c r="J130" s="8">
        <f t="shared" ref="J130:J151" si="36">F130*E130</f>
        <v>0.02</v>
      </c>
    </row>
    <row r="131" spans="1:10" ht="15.75" customHeight="1" x14ac:dyDescent="0.25">
      <c r="A131" s="201"/>
      <c r="B131" s="60">
        <f t="shared" ref="B131:B151" si="37">B130</f>
        <v>1</v>
      </c>
      <c r="C131" s="182"/>
      <c r="D131" s="37" t="s">
        <v>7</v>
      </c>
      <c r="E131" s="6">
        <v>3.0000000000000001E-3</v>
      </c>
      <c r="F131" s="58">
        <f t="shared" ref="F131:F151" si="38">F130</f>
        <v>1</v>
      </c>
      <c r="G131" s="49">
        <v>115</v>
      </c>
      <c r="H131" s="5">
        <f t="shared" si="34"/>
        <v>0.34500000000000003</v>
      </c>
      <c r="I131" s="7">
        <f t="shared" si="35"/>
        <v>0.34500000000000003</v>
      </c>
      <c r="J131" s="8">
        <f t="shared" si="36"/>
        <v>3.0000000000000001E-3</v>
      </c>
    </row>
    <row r="132" spans="1:10" ht="15.75" customHeight="1" x14ac:dyDescent="0.25">
      <c r="A132" s="201"/>
      <c r="B132" s="60">
        <f t="shared" si="37"/>
        <v>1</v>
      </c>
      <c r="C132" s="182"/>
      <c r="D132" s="36" t="s">
        <v>9</v>
      </c>
      <c r="E132" s="6">
        <v>1.3000000000000001E-2</v>
      </c>
      <c r="F132" s="58">
        <f t="shared" si="38"/>
        <v>1</v>
      </c>
      <c r="G132" s="49">
        <v>40</v>
      </c>
      <c r="H132" s="5">
        <f t="shared" si="34"/>
        <v>0.52</v>
      </c>
      <c r="I132" s="7">
        <f t="shared" si="35"/>
        <v>0.52</v>
      </c>
      <c r="J132" s="8">
        <f t="shared" si="36"/>
        <v>1.3000000000000001E-2</v>
      </c>
    </row>
    <row r="133" spans="1:10" ht="15.75" customHeight="1" x14ac:dyDescent="0.25">
      <c r="A133" s="201"/>
      <c r="B133" s="60">
        <f t="shared" si="37"/>
        <v>1</v>
      </c>
      <c r="C133" s="183" t="s">
        <v>72</v>
      </c>
      <c r="D133" s="36" t="s">
        <v>8</v>
      </c>
      <c r="E133" s="6">
        <v>0.107</v>
      </c>
      <c r="F133" s="58">
        <f t="shared" si="38"/>
        <v>1</v>
      </c>
      <c r="G133" s="47">
        <v>50</v>
      </c>
      <c r="H133" s="5">
        <f t="shared" si="34"/>
        <v>5.35</v>
      </c>
      <c r="I133" s="42">
        <f t="shared" si="35"/>
        <v>5.35</v>
      </c>
      <c r="J133" s="28">
        <f t="shared" si="36"/>
        <v>0.107</v>
      </c>
    </row>
    <row r="134" spans="1:10" ht="15.75" customHeight="1" x14ac:dyDescent="0.25">
      <c r="A134" s="201"/>
      <c r="B134" s="60">
        <f t="shared" si="37"/>
        <v>1</v>
      </c>
      <c r="C134" s="184"/>
      <c r="D134" s="36" t="s">
        <v>73</v>
      </c>
      <c r="E134" s="6">
        <v>5.0000000000000001E-3</v>
      </c>
      <c r="F134" s="58">
        <f t="shared" si="38"/>
        <v>1</v>
      </c>
      <c r="G134" s="47">
        <v>40</v>
      </c>
      <c r="H134" s="5">
        <f t="shared" si="34"/>
        <v>0.2</v>
      </c>
      <c r="I134" s="42">
        <f t="shared" si="35"/>
        <v>0.2</v>
      </c>
      <c r="J134" s="28">
        <f t="shared" si="36"/>
        <v>5.0000000000000001E-3</v>
      </c>
    </row>
    <row r="135" spans="1:10" ht="15.75" customHeight="1" x14ac:dyDescent="0.25">
      <c r="A135" s="201"/>
      <c r="B135" s="60">
        <f t="shared" si="37"/>
        <v>1</v>
      </c>
      <c r="C135" s="184"/>
      <c r="D135" s="36" t="s">
        <v>9</v>
      </c>
      <c r="E135" s="6">
        <v>1.3000000000000001E-2</v>
      </c>
      <c r="F135" s="58">
        <f t="shared" si="38"/>
        <v>1</v>
      </c>
      <c r="G135" s="47">
        <v>40</v>
      </c>
      <c r="H135" s="5">
        <f t="shared" si="34"/>
        <v>0.52</v>
      </c>
      <c r="I135" s="42">
        <f t="shared" si="35"/>
        <v>0.52</v>
      </c>
      <c r="J135" s="28">
        <f t="shared" si="36"/>
        <v>1.3000000000000001E-2</v>
      </c>
    </row>
    <row r="136" spans="1:10" ht="15.75" customHeight="1" x14ac:dyDescent="0.25">
      <c r="A136" s="201"/>
      <c r="B136" s="60">
        <f t="shared" si="37"/>
        <v>1</v>
      </c>
      <c r="C136" s="184"/>
      <c r="D136" s="37" t="s">
        <v>11</v>
      </c>
      <c r="E136" s="6">
        <v>6.0000000000000001E-3</v>
      </c>
      <c r="F136" s="58">
        <f t="shared" si="38"/>
        <v>1</v>
      </c>
      <c r="G136" s="47">
        <v>27</v>
      </c>
      <c r="H136" s="5">
        <f t="shared" si="34"/>
        <v>0.16200000000000001</v>
      </c>
      <c r="I136" s="42">
        <f t="shared" si="35"/>
        <v>0.16200000000000001</v>
      </c>
      <c r="J136" s="28">
        <f t="shared" si="36"/>
        <v>6.0000000000000001E-3</v>
      </c>
    </row>
    <row r="137" spans="1:10" ht="15.75" customHeight="1" x14ac:dyDescent="0.25">
      <c r="A137" s="201"/>
      <c r="B137" s="60">
        <f t="shared" si="37"/>
        <v>1</v>
      </c>
      <c r="C137" s="184"/>
      <c r="D137" s="37" t="s">
        <v>7</v>
      </c>
      <c r="E137" s="6">
        <v>5.0000000000000001E-3</v>
      </c>
      <c r="F137" s="58">
        <f t="shared" si="38"/>
        <v>1</v>
      </c>
      <c r="G137" s="47">
        <v>115</v>
      </c>
      <c r="H137" s="5">
        <f t="shared" si="34"/>
        <v>0.57500000000000007</v>
      </c>
      <c r="I137" s="42">
        <f t="shared" si="35"/>
        <v>0.57500000000000007</v>
      </c>
      <c r="J137" s="28">
        <f t="shared" si="36"/>
        <v>5.0000000000000001E-3</v>
      </c>
    </row>
    <row r="138" spans="1:10" ht="15.75" customHeight="1" x14ac:dyDescent="0.25">
      <c r="A138" s="201"/>
      <c r="B138" s="60">
        <f t="shared" si="37"/>
        <v>1</v>
      </c>
      <c r="C138" s="185"/>
      <c r="D138" s="37" t="s">
        <v>79</v>
      </c>
      <c r="E138" s="6">
        <v>0.188</v>
      </c>
      <c r="F138" s="58">
        <f t="shared" si="38"/>
        <v>1</v>
      </c>
      <c r="G138" s="47"/>
      <c r="H138" s="5"/>
      <c r="I138" s="42"/>
      <c r="J138" s="28">
        <f t="shared" si="36"/>
        <v>0.188</v>
      </c>
    </row>
    <row r="139" spans="1:10" ht="15.75" customHeight="1" x14ac:dyDescent="0.25">
      <c r="A139" s="201"/>
      <c r="B139" s="60">
        <f t="shared" si="37"/>
        <v>1</v>
      </c>
      <c r="C139" s="205" t="s">
        <v>71</v>
      </c>
      <c r="D139" s="36" t="s">
        <v>81</v>
      </c>
      <c r="E139" s="6">
        <f>H139/G139</f>
        <v>6.583E-2</v>
      </c>
      <c r="F139" s="58">
        <f t="shared" si="38"/>
        <v>1</v>
      </c>
      <c r="G139" s="47">
        <v>400</v>
      </c>
      <c r="H139" s="5">
        <f>61-H129-H130-H131-H132-H133-H134-H135-H136-H137-H138-H140-H141-H142-H143-H144-H145-H146-H147-H148-H149-H150-H151</f>
        <v>26.331999999999997</v>
      </c>
      <c r="I139" s="42">
        <f t="shared" ref="I139:I149" si="39">J139*G139</f>
        <v>26.332000000000001</v>
      </c>
      <c r="J139" s="28">
        <f t="shared" si="36"/>
        <v>6.583E-2</v>
      </c>
    </row>
    <row r="140" spans="1:10" ht="15.75" customHeight="1" x14ac:dyDescent="0.25">
      <c r="A140" s="201"/>
      <c r="B140" s="60">
        <f t="shared" si="37"/>
        <v>1</v>
      </c>
      <c r="C140" s="206"/>
      <c r="D140" s="37" t="s">
        <v>7</v>
      </c>
      <c r="E140" s="6">
        <v>5.0000000000000001E-3</v>
      </c>
      <c r="F140" s="58">
        <f t="shared" si="38"/>
        <v>1</v>
      </c>
      <c r="G140" s="47">
        <v>115</v>
      </c>
      <c r="H140" s="5">
        <f t="shared" ref="H140:H149" si="40">G140*E140</f>
        <v>0.57500000000000007</v>
      </c>
      <c r="I140" s="42">
        <f t="shared" si="39"/>
        <v>0.57500000000000007</v>
      </c>
      <c r="J140" s="28">
        <f t="shared" si="36"/>
        <v>5.0000000000000001E-3</v>
      </c>
    </row>
    <row r="141" spans="1:10" ht="15.75" customHeight="1" x14ac:dyDescent="0.25">
      <c r="A141" s="201"/>
      <c r="B141" s="60">
        <f t="shared" si="37"/>
        <v>1</v>
      </c>
      <c r="C141" s="206"/>
      <c r="D141" s="37" t="s">
        <v>32</v>
      </c>
      <c r="E141" s="6">
        <v>1.2E-2</v>
      </c>
      <c r="F141" s="58">
        <f t="shared" si="38"/>
        <v>1</v>
      </c>
      <c r="G141" s="49">
        <v>170</v>
      </c>
      <c r="H141" s="5">
        <f t="shared" si="40"/>
        <v>2.04</v>
      </c>
      <c r="I141" s="42">
        <f t="shared" si="39"/>
        <v>2.04</v>
      </c>
      <c r="J141" s="28">
        <f t="shared" si="36"/>
        <v>1.2E-2</v>
      </c>
    </row>
    <row r="142" spans="1:10" ht="15.75" customHeight="1" x14ac:dyDescent="0.25">
      <c r="A142" s="201"/>
      <c r="B142" s="60">
        <f t="shared" si="37"/>
        <v>1</v>
      </c>
      <c r="C142" s="206"/>
      <c r="D142" s="37" t="s">
        <v>11</v>
      </c>
      <c r="E142" s="6">
        <v>1.7999999999999999E-2</v>
      </c>
      <c r="F142" s="58">
        <f t="shared" si="38"/>
        <v>1</v>
      </c>
      <c r="G142" s="47">
        <v>27</v>
      </c>
      <c r="H142" s="5">
        <f t="shared" si="40"/>
        <v>0.48599999999999999</v>
      </c>
      <c r="I142" s="42">
        <f t="shared" si="39"/>
        <v>0.48599999999999999</v>
      </c>
      <c r="J142" s="28">
        <f t="shared" si="36"/>
        <v>1.7999999999999999E-2</v>
      </c>
    </row>
    <row r="143" spans="1:10" ht="15.75" customHeight="1" x14ac:dyDescent="0.25">
      <c r="A143" s="201"/>
      <c r="B143" s="60">
        <f t="shared" si="37"/>
        <v>1</v>
      </c>
      <c r="C143" s="207"/>
      <c r="D143" s="36" t="s">
        <v>16</v>
      </c>
      <c r="E143" s="6">
        <v>4.0000000000000001E-3</v>
      </c>
      <c r="F143" s="58">
        <f t="shared" si="38"/>
        <v>1</v>
      </c>
      <c r="G143" s="47">
        <v>47</v>
      </c>
      <c r="H143" s="5">
        <f t="shared" si="40"/>
        <v>0.188</v>
      </c>
      <c r="I143" s="42">
        <f t="shared" si="39"/>
        <v>0.188</v>
      </c>
      <c r="J143" s="28">
        <f t="shared" si="36"/>
        <v>4.0000000000000001E-3</v>
      </c>
    </row>
    <row r="144" spans="1:10" ht="15.75" customHeight="1" x14ac:dyDescent="0.25">
      <c r="A144" s="201"/>
      <c r="B144" s="60">
        <f t="shared" si="37"/>
        <v>1</v>
      </c>
      <c r="C144" s="192" t="s">
        <v>37</v>
      </c>
      <c r="D144" s="36" t="s">
        <v>8</v>
      </c>
      <c r="E144" s="6">
        <v>0.17100000000000001</v>
      </c>
      <c r="F144" s="58">
        <f t="shared" si="38"/>
        <v>1</v>
      </c>
      <c r="G144" s="47">
        <v>50</v>
      </c>
      <c r="H144" s="5">
        <f t="shared" si="40"/>
        <v>8.5500000000000007</v>
      </c>
      <c r="I144" s="7">
        <f t="shared" si="39"/>
        <v>8.5500000000000007</v>
      </c>
      <c r="J144" s="8">
        <f t="shared" si="36"/>
        <v>0.17100000000000001</v>
      </c>
    </row>
    <row r="145" spans="1:51" ht="15.75" customHeight="1" x14ac:dyDescent="0.25">
      <c r="A145" s="201"/>
      <c r="B145" s="60">
        <f t="shared" si="37"/>
        <v>1</v>
      </c>
      <c r="C145" s="193"/>
      <c r="D145" s="36" t="s">
        <v>27</v>
      </c>
      <c r="E145" s="6">
        <v>5.0000000000000001E-3</v>
      </c>
      <c r="F145" s="58">
        <f t="shared" si="38"/>
        <v>1</v>
      </c>
      <c r="G145" s="47">
        <v>750</v>
      </c>
      <c r="H145" s="5">
        <f t="shared" si="40"/>
        <v>3.75</v>
      </c>
      <c r="I145" s="7">
        <f t="shared" si="39"/>
        <v>3.75</v>
      </c>
      <c r="J145" s="8">
        <f t="shared" si="36"/>
        <v>5.0000000000000001E-3</v>
      </c>
    </row>
    <row r="146" spans="1:51" ht="15.75" customHeight="1" x14ac:dyDescent="0.25">
      <c r="A146" s="201"/>
      <c r="B146" s="60">
        <f t="shared" si="37"/>
        <v>1</v>
      </c>
      <c r="C146" s="194"/>
      <c r="D146" s="36" t="s">
        <v>69</v>
      </c>
      <c r="E146" s="6">
        <v>2.4E-2</v>
      </c>
      <c r="F146" s="58">
        <f t="shared" si="38"/>
        <v>1</v>
      </c>
      <c r="G146" s="47">
        <v>84</v>
      </c>
      <c r="H146" s="5">
        <f t="shared" si="40"/>
        <v>2.016</v>
      </c>
      <c r="I146" s="7">
        <f t="shared" si="39"/>
        <v>2.016</v>
      </c>
      <c r="J146" s="8">
        <f t="shared" si="36"/>
        <v>2.4E-2</v>
      </c>
      <c r="L146"/>
      <c r="M146"/>
      <c r="N146"/>
      <c r="O146"/>
    </row>
    <row r="147" spans="1:51" ht="15.75" customHeight="1" x14ac:dyDescent="0.25">
      <c r="A147" s="201"/>
      <c r="B147" s="60">
        <f t="shared" si="37"/>
        <v>1</v>
      </c>
      <c r="C147" s="183" t="s">
        <v>39</v>
      </c>
      <c r="D147" s="36" t="s">
        <v>76</v>
      </c>
      <c r="E147" s="44">
        <v>0.02</v>
      </c>
      <c r="F147" s="58">
        <f t="shared" si="38"/>
        <v>1</v>
      </c>
      <c r="G147" s="47">
        <v>140</v>
      </c>
      <c r="H147" s="5">
        <f t="shared" si="40"/>
        <v>2.8000000000000003</v>
      </c>
      <c r="I147" s="7">
        <f t="shared" si="39"/>
        <v>2.8000000000000003</v>
      </c>
      <c r="J147" s="8">
        <f t="shared" si="36"/>
        <v>0.02</v>
      </c>
      <c r="L147"/>
      <c r="M147"/>
      <c r="N147"/>
      <c r="O147"/>
    </row>
    <row r="148" spans="1:51" ht="15.75" customHeight="1" x14ac:dyDescent="0.25">
      <c r="A148" s="201"/>
      <c r="B148" s="60">
        <f t="shared" si="37"/>
        <v>1</v>
      </c>
      <c r="C148" s="184"/>
      <c r="D148" s="36" t="s">
        <v>12</v>
      </c>
      <c r="E148" s="44">
        <v>0.02</v>
      </c>
      <c r="F148" s="58">
        <f t="shared" si="38"/>
        <v>1</v>
      </c>
      <c r="G148" s="47">
        <v>53</v>
      </c>
      <c r="H148" s="5">
        <f t="shared" si="40"/>
        <v>1.06</v>
      </c>
      <c r="I148" s="7">
        <f t="shared" si="39"/>
        <v>1.06</v>
      </c>
      <c r="J148" s="8">
        <f t="shared" si="36"/>
        <v>0.02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37"/>
        <v>1</v>
      </c>
      <c r="C149" s="184"/>
      <c r="D149" s="36" t="s">
        <v>13</v>
      </c>
      <c r="E149" s="19">
        <v>2.0000000000000001E-4</v>
      </c>
      <c r="F149" s="58">
        <f t="shared" si="38"/>
        <v>1</v>
      </c>
      <c r="G149" s="47">
        <v>315</v>
      </c>
      <c r="H149" s="5">
        <f t="shared" si="40"/>
        <v>6.3E-2</v>
      </c>
      <c r="I149" s="7">
        <f t="shared" si="39"/>
        <v>6.3E-2</v>
      </c>
      <c r="J149" s="8">
        <f t="shared" si="36"/>
        <v>2.0000000000000001E-4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37"/>
        <v>1</v>
      </c>
      <c r="C150" s="185"/>
      <c r="D150" s="36" t="s">
        <v>79</v>
      </c>
      <c r="E150" s="44">
        <v>0.2</v>
      </c>
      <c r="F150" s="58">
        <f t="shared" si="38"/>
        <v>1</v>
      </c>
      <c r="G150" s="47"/>
      <c r="H150" s="5"/>
      <c r="I150" s="7"/>
      <c r="J150" s="8">
        <f t="shared" si="36"/>
        <v>0.2</v>
      </c>
      <c r="L150" s="17"/>
    </row>
    <row r="151" spans="1:51" ht="15.75" customHeight="1" x14ac:dyDescent="0.25">
      <c r="A151" s="201"/>
      <c r="B151" s="60">
        <f t="shared" si="37"/>
        <v>1</v>
      </c>
      <c r="C151" s="3" t="s">
        <v>38</v>
      </c>
      <c r="D151" s="41" t="s">
        <v>38</v>
      </c>
      <c r="E151" s="6">
        <v>0.04</v>
      </c>
      <c r="F151" s="58">
        <f t="shared" si="38"/>
        <v>1</v>
      </c>
      <c r="G151" s="47">
        <v>40</v>
      </c>
      <c r="H151" s="5">
        <f>G151*E151</f>
        <v>1.6</v>
      </c>
      <c r="I151" s="42">
        <f>J151*G151</f>
        <v>1.6</v>
      </c>
      <c r="J151" s="28">
        <f t="shared" si="36"/>
        <v>0.04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116"/>
      <c r="G152" s="116"/>
      <c r="H152" s="2">
        <f>SUM(H129:H151)</f>
        <v>61</v>
      </c>
      <c r="I152" s="2">
        <f>SUM(I129:I151)</f>
        <v>61</v>
      </c>
      <c r="J152" s="45">
        <f>SUM(J129:J151)</f>
        <v>0.99103000000000008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3</v>
      </c>
      <c r="G159" s="47">
        <v>38</v>
      </c>
      <c r="H159" s="120">
        <f t="shared" ref="H159:H165" si="41">G159*E159</f>
        <v>0.95000000000000007</v>
      </c>
      <c r="I159" s="7">
        <f t="shared" ref="I159:I169" si="42">J159*G159</f>
        <v>2.8500000000000005</v>
      </c>
      <c r="J159" s="8">
        <f>F159*E159</f>
        <v>7.5000000000000011E-2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3</v>
      </c>
      <c r="G160" s="47">
        <v>115</v>
      </c>
      <c r="H160" s="120">
        <f t="shared" si="41"/>
        <v>0.69000000000000006</v>
      </c>
      <c r="I160" s="7">
        <f t="shared" si="42"/>
        <v>2.0700000000000003</v>
      </c>
      <c r="J160" s="8">
        <f t="shared" ref="J160:J177" si="43">F160*E160</f>
        <v>1.8000000000000002E-2</v>
      </c>
      <c r="L160" s="17"/>
    </row>
    <row r="161" spans="1:15" ht="15.75" customHeight="1" x14ac:dyDescent="0.25">
      <c r="A161" s="203"/>
      <c r="B161" s="57">
        <f t="shared" ref="B161:B177" si="44">B160</f>
        <v>2</v>
      </c>
      <c r="C161" s="193"/>
      <c r="D161" s="36" t="s">
        <v>8</v>
      </c>
      <c r="E161" s="44">
        <v>3.4000000000000002E-2</v>
      </c>
      <c r="F161" s="58">
        <f t="shared" ref="F161:F177" si="45">F160</f>
        <v>3</v>
      </c>
      <c r="G161" s="47">
        <v>50</v>
      </c>
      <c r="H161" s="120">
        <f t="shared" si="41"/>
        <v>1.7000000000000002</v>
      </c>
      <c r="I161" s="7">
        <f t="shared" si="42"/>
        <v>5.1000000000000005</v>
      </c>
      <c r="J161" s="8">
        <f t="shared" si="43"/>
        <v>0.10200000000000001</v>
      </c>
      <c r="L161" s="17"/>
    </row>
    <row r="162" spans="1:15" ht="15.75" customHeight="1" x14ac:dyDescent="0.25">
      <c r="A162" s="203"/>
      <c r="B162" s="57">
        <f t="shared" si="44"/>
        <v>2</v>
      </c>
      <c r="C162" s="193"/>
      <c r="D162" s="36" t="s">
        <v>10</v>
      </c>
      <c r="E162" s="44">
        <v>2.5000000000000001E-2</v>
      </c>
      <c r="F162" s="58">
        <f t="shared" si="45"/>
        <v>3</v>
      </c>
      <c r="G162" s="47">
        <v>60</v>
      </c>
      <c r="H162" s="120">
        <f t="shared" si="41"/>
        <v>1.5</v>
      </c>
      <c r="I162" s="7">
        <f t="shared" si="42"/>
        <v>4.5000000000000009</v>
      </c>
      <c r="J162" s="8">
        <f t="shared" si="43"/>
        <v>7.5000000000000011E-2</v>
      </c>
      <c r="L162" s="17"/>
    </row>
    <row r="163" spans="1:15" ht="15.75" customHeight="1" x14ac:dyDescent="0.25">
      <c r="A163" s="203"/>
      <c r="B163" s="57">
        <f t="shared" si="44"/>
        <v>2</v>
      </c>
      <c r="C163" s="193"/>
      <c r="D163" s="36" t="s">
        <v>9</v>
      </c>
      <c r="E163" s="44">
        <v>1.7999999999999999E-2</v>
      </c>
      <c r="F163" s="58">
        <f t="shared" si="45"/>
        <v>3</v>
      </c>
      <c r="G163" s="47">
        <v>40</v>
      </c>
      <c r="H163" s="120">
        <f t="shared" si="41"/>
        <v>0.72</v>
      </c>
      <c r="I163" s="7">
        <f t="shared" si="42"/>
        <v>2.1599999999999997</v>
      </c>
      <c r="J163" s="8">
        <f t="shared" si="43"/>
        <v>5.3999999999999992E-2</v>
      </c>
      <c r="L163" s="17"/>
    </row>
    <row r="164" spans="1:15" ht="15.75" customHeight="1" x14ac:dyDescent="0.25">
      <c r="A164" s="203"/>
      <c r="B164" s="57">
        <f t="shared" si="44"/>
        <v>2</v>
      </c>
      <c r="C164" s="194"/>
      <c r="D164" s="36" t="s">
        <v>11</v>
      </c>
      <c r="E164" s="44">
        <v>1.7999999999999999E-2</v>
      </c>
      <c r="F164" s="58">
        <f t="shared" si="45"/>
        <v>3</v>
      </c>
      <c r="G164" s="47">
        <v>27</v>
      </c>
      <c r="H164" s="120">
        <f t="shared" si="41"/>
        <v>0.48599999999999999</v>
      </c>
      <c r="I164" s="7">
        <f t="shared" si="42"/>
        <v>1.4579999999999997</v>
      </c>
      <c r="J164" s="8">
        <f t="shared" si="43"/>
        <v>5.3999999999999992E-2</v>
      </c>
      <c r="L164" s="17"/>
    </row>
    <row r="165" spans="1:15" ht="15.75" customHeight="1" x14ac:dyDescent="0.25">
      <c r="A165" s="203"/>
      <c r="B165" s="57">
        <f t="shared" si="44"/>
        <v>2</v>
      </c>
      <c r="C165" s="183" t="s">
        <v>58</v>
      </c>
      <c r="D165" s="36" t="s">
        <v>8</v>
      </c>
      <c r="E165" s="44">
        <v>0.1</v>
      </c>
      <c r="F165" s="58">
        <f t="shared" si="45"/>
        <v>3</v>
      </c>
      <c r="G165" s="47">
        <v>50</v>
      </c>
      <c r="H165" s="120">
        <f t="shared" si="41"/>
        <v>5</v>
      </c>
      <c r="I165" s="7">
        <f t="shared" si="42"/>
        <v>15.000000000000002</v>
      </c>
      <c r="J165" s="8">
        <f t="shared" si="43"/>
        <v>0.30000000000000004</v>
      </c>
      <c r="L165" s="17"/>
    </row>
    <row r="166" spans="1:15" ht="15.75" customHeight="1" x14ac:dyDescent="0.25">
      <c r="A166" s="203"/>
      <c r="B166" s="57">
        <f t="shared" si="44"/>
        <v>2</v>
      </c>
      <c r="C166" s="184"/>
      <c r="D166" s="37" t="s">
        <v>56</v>
      </c>
      <c r="E166" s="6">
        <v>0.01</v>
      </c>
      <c r="F166" s="58">
        <f t="shared" si="45"/>
        <v>3</v>
      </c>
      <c r="G166" s="48">
        <v>55</v>
      </c>
      <c r="H166" s="120">
        <f>E166*G166</f>
        <v>0.55000000000000004</v>
      </c>
      <c r="I166" s="7">
        <f t="shared" si="42"/>
        <v>1.65</v>
      </c>
      <c r="J166" s="6">
        <f t="shared" si="43"/>
        <v>0.03</v>
      </c>
      <c r="L166" s="17"/>
    </row>
    <row r="167" spans="1:15" ht="15.75" customHeight="1" x14ac:dyDescent="0.25">
      <c r="A167" s="203"/>
      <c r="B167" s="57">
        <f t="shared" si="44"/>
        <v>2</v>
      </c>
      <c r="C167" s="184"/>
      <c r="D167" s="37" t="s">
        <v>9</v>
      </c>
      <c r="E167" s="6">
        <v>1.2999999999999999E-2</v>
      </c>
      <c r="F167" s="58">
        <f t="shared" si="45"/>
        <v>3</v>
      </c>
      <c r="G167" s="48">
        <v>40</v>
      </c>
      <c r="H167" s="120">
        <f>E167*G167</f>
        <v>0.52</v>
      </c>
      <c r="I167" s="7">
        <f t="shared" si="42"/>
        <v>1.56</v>
      </c>
      <c r="J167" s="6">
        <f t="shared" si="43"/>
        <v>3.9E-2</v>
      </c>
      <c r="L167" s="17"/>
    </row>
    <row r="168" spans="1:15" ht="15.75" customHeight="1" x14ac:dyDescent="0.25">
      <c r="A168" s="203"/>
      <c r="B168" s="57">
        <f t="shared" si="44"/>
        <v>2</v>
      </c>
      <c r="C168" s="184"/>
      <c r="D168" s="37" t="s">
        <v>11</v>
      </c>
      <c r="E168" s="6">
        <v>1.2E-2</v>
      </c>
      <c r="F168" s="58">
        <f t="shared" si="45"/>
        <v>3</v>
      </c>
      <c r="G168" s="48">
        <v>27</v>
      </c>
      <c r="H168" s="120">
        <f>E168*G168</f>
        <v>0.32400000000000001</v>
      </c>
      <c r="I168" s="7">
        <f t="shared" si="42"/>
        <v>0.97200000000000009</v>
      </c>
      <c r="J168" s="6">
        <f t="shared" si="43"/>
        <v>3.6000000000000004E-2</v>
      </c>
      <c r="L168" s="17"/>
    </row>
    <row r="169" spans="1:15" ht="15.75" customHeight="1" x14ac:dyDescent="0.25">
      <c r="A169" s="203"/>
      <c r="B169" s="57">
        <f t="shared" si="44"/>
        <v>2</v>
      </c>
      <c r="C169" s="184"/>
      <c r="D169" s="37" t="s">
        <v>7</v>
      </c>
      <c r="E169" s="6">
        <v>3.0000000000000001E-3</v>
      </c>
      <c r="F169" s="58">
        <f t="shared" si="45"/>
        <v>3</v>
      </c>
      <c r="G169" s="48">
        <v>115</v>
      </c>
      <c r="H169" s="120">
        <f>E169*G169</f>
        <v>0.34500000000000003</v>
      </c>
      <c r="I169" s="7">
        <f t="shared" si="42"/>
        <v>1.0350000000000001</v>
      </c>
      <c r="J169" s="6">
        <f t="shared" si="43"/>
        <v>9.0000000000000011E-3</v>
      </c>
      <c r="L169" s="17"/>
    </row>
    <row r="170" spans="1:15" ht="15.75" customHeight="1" x14ac:dyDescent="0.25">
      <c r="A170" s="203"/>
      <c r="B170" s="57">
        <f t="shared" si="44"/>
        <v>2</v>
      </c>
      <c r="C170" s="185"/>
      <c r="D170" s="37" t="s">
        <v>79</v>
      </c>
      <c r="E170" s="6">
        <v>0.188</v>
      </c>
      <c r="F170" s="58">
        <f t="shared" si="45"/>
        <v>3</v>
      </c>
      <c r="G170" s="48"/>
      <c r="H170" s="120"/>
      <c r="I170" s="7"/>
      <c r="J170" s="6">
        <f t="shared" si="43"/>
        <v>0.56400000000000006</v>
      </c>
      <c r="L170" s="17"/>
    </row>
    <row r="171" spans="1:15" ht="15.75" customHeight="1" x14ac:dyDescent="0.25">
      <c r="A171" s="203"/>
      <c r="B171" s="57">
        <f t="shared" si="44"/>
        <v>2</v>
      </c>
      <c r="C171" s="186" t="s">
        <v>33</v>
      </c>
      <c r="D171" s="36" t="s">
        <v>61</v>
      </c>
      <c r="E171" s="6">
        <f>H171/G171</f>
        <v>4.7512820512820526E-2</v>
      </c>
      <c r="F171" s="58">
        <f t="shared" si="45"/>
        <v>3</v>
      </c>
      <c r="G171" s="47">
        <v>195</v>
      </c>
      <c r="H171" s="120">
        <f>61-H159-H160-H161-H162-H163-H164-H165-H166-H167-H168-H169-H170-H172-H173-H174-H175-H176-H177</f>
        <v>9.2650000000000023</v>
      </c>
      <c r="I171" s="7">
        <f t="shared" ref="I171:I177" si="46">J171*G171</f>
        <v>27.795000000000009</v>
      </c>
      <c r="J171" s="6">
        <f t="shared" si="43"/>
        <v>0.14253846153846159</v>
      </c>
      <c r="L171"/>
      <c r="M171"/>
      <c r="N171"/>
      <c r="O171"/>
    </row>
    <row r="172" spans="1:15" ht="15.75" customHeight="1" x14ac:dyDescent="0.25">
      <c r="A172" s="203"/>
      <c r="B172" s="57">
        <f t="shared" si="44"/>
        <v>2</v>
      </c>
      <c r="C172" s="188"/>
      <c r="D172" s="36" t="s">
        <v>27</v>
      </c>
      <c r="E172" s="6">
        <v>1.2E-2</v>
      </c>
      <c r="F172" s="58">
        <f t="shared" si="45"/>
        <v>3</v>
      </c>
      <c r="G172" s="47">
        <v>750</v>
      </c>
      <c r="H172" s="120">
        <f>G172*E172</f>
        <v>9</v>
      </c>
      <c r="I172" s="7">
        <f t="shared" si="46"/>
        <v>27.000000000000004</v>
      </c>
      <c r="J172" s="6">
        <f t="shared" si="43"/>
        <v>3.6000000000000004E-2</v>
      </c>
      <c r="L172"/>
      <c r="M172"/>
      <c r="N172"/>
      <c r="O172"/>
    </row>
    <row r="173" spans="1:15" ht="15.75" customHeight="1" x14ac:dyDescent="0.25">
      <c r="A173" s="203"/>
      <c r="B173" s="57">
        <f t="shared" si="44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45"/>
        <v>3</v>
      </c>
      <c r="G173" s="48">
        <v>100</v>
      </c>
      <c r="H173" s="120">
        <f>E173*G173</f>
        <v>6.1</v>
      </c>
      <c r="I173" s="7">
        <f t="shared" si="46"/>
        <v>18.3</v>
      </c>
      <c r="J173" s="6">
        <f t="shared" si="43"/>
        <v>0.183</v>
      </c>
      <c r="L173"/>
      <c r="M173"/>
      <c r="N173"/>
      <c r="O173"/>
    </row>
    <row r="174" spans="1:15" ht="15.75" customHeight="1" x14ac:dyDescent="0.25">
      <c r="A174" s="203"/>
      <c r="B174" s="57">
        <f t="shared" si="44"/>
        <v>2</v>
      </c>
      <c r="C174" s="204"/>
      <c r="D174" s="37" t="s">
        <v>27</v>
      </c>
      <c r="E174" s="6">
        <v>6.0000000000000001E-3</v>
      </c>
      <c r="F174" s="58">
        <f t="shared" si="45"/>
        <v>3</v>
      </c>
      <c r="G174" s="48">
        <v>750</v>
      </c>
      <c r="H174" s="120">
        <f>E174*G174</f>
        <v>4.5</v>
      </c>
      <c r="I174" s="7">
        <f t="shared" si="46"/>
        <v>13.500000000000002</v>
      </c>
      <c r="J174" s="6">
        <f t="shared" si="43"/>
        <v>1.8000000000000002E-2</v>
      </c>
      <c r="L174"/>
      <c r="M174"/>
      <c r="N174"/>
      <c r="O174"/>
    </row>
    <row r="175" spans="1:15" ht="15" customHeight="1" x14ac:dyDescent="0.25">
      <c r="A175" s="203"/>
      <c r="B175" s="57">
        <f t="shared" si="44"/>
        <v>2</v>
      </c>
      <c r="C175" s="119" t="s">
        <v>65</v>
      </c>
      <c r="D175" s="38" t="s">
        <v>65</v>
      </c>
      <c r="E175" s="44">
        <v>0.2</v>
      </c>
      <c r="F175" s="58">
        <f t="shared" si="45"/>
        <v>3</v>
      </c>
      <c r="G175" s="47">
        <v>65</v>
      </c>
      <c r="H175" s="120">
        <f>G175*E175</f>
        <v>13</v>
      </c>
      <c r="I175" s="7">
        <f t="shared" si="46"/>
        <v>39.000000000000007</v>
      </c>
      <c r="J175" s="8">
        <f t="shared" si="43"/>
        <v>0.60000000000000009</v>
      </c>
      <c r="L175"/>
      <c r="M175"/>
      <c r="N175"/>
      <c r="O175"/>
    </row>
    <row r="176" spans="1:15" ht="15.75" customHeight="1" x14ac:dyDescent="0.25">
      <c r="A176" s="203"/>
      <c r="B176" s="57">
        <f t="shared" si="44"/>
        <v>2</v>
      </c>
      <c r="C176" s="3" t="s">
        <v>38</v>
      </c>
      <c r="D176" s="41" t="s">
        <v>38</v>
      </c>
      <c r="E176" s="8">
        <v>0.04</v>
      </c>
      <c r="F176" s="58">
        <f t="shared" si="45"/>
        <v>3</v>
      </c>
      <c r="G176" s="47">
        <v>40</v>
      </c>
      <c r="H176" s="120">
        <f>G176*E176</f>
        <v>1.6</v>
      </c>
      <c r="I176" s="7">
        <f t="shared" si="46"/>
        <v>4.8</v>
      </c>
      <c r="J176" s="8">
        <f t="shared" si="43"/>
        <v>0.12</v>
      </c>
      <c r="L176"/>
      <c r="M176"/>
      <c r="N176"/>
      <c r="O176"/>
    </row>
    <row r="177" spans="1:51" ht="15.75" customHeight="1" x14ac:dyDescent="0.25">
      <c r="A177" s="203"/>
      <c r="B177" s="57">
        <f t="shared" si="44"/>
        <v>2</v>
      </c>
      <c r="C177" s="118" t="s">
        <v>22</v>
      </c>
      <c r="D177" s="39" t="s">
        <v>22</v>
      </c>
      <c r="E177" s="6">
        <v>0.05</v>
      </c>
      <c r="F177" s="58">
        <f t="shared" si="45"/>
        <v>3</v>
      </c>
      <c r="G177" s="48">
        <v>95</v>
      </c>
      <c r="H177" s="120">
        <f>G177*E177</f>
        <v>4.75</v>
      </c>
      <c r="I177" s="7">
        <f t="shared" si="46"/>
        <v>14.250000000000002</v>
      </c>
      <c r="J177" s="6">
        <f t="shared" si="43"/>
        <v>0.15000000000000002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116"/>
      <c r="G178" s="116"/>
      <c r="H178" s="2">
        <f>SUM(H159:H177)</f>
        <v>61.000000000000007</v>
      </c>
      <c r="I178" s="2">
        <f>SUM(I159:I177)</f>
        <v>183.00000000000003</v>
      </c>
      <c r="J178" s="45">
        <f>SUM(J159:J177)</f>
        <v>2.6055384615384622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4</v>
      </c>
      <c r="G179" s="49">
        <v>40</v>
      </c>
      <c r="H179" s="5">
        <f t="shared" ref="H179:H188" si="47">G179*E179</f>
        <v>2.4</v>
      </c>
      <c r="I179" s="7">
        <f t="shared" ref="I179:I188" si="48">J179*G179</f>
        <v>9.6</v>
      </c>
      <c r="J179" s="8">
        <f>F179*E179</f>
        <v>0.24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4</v>
      </c>
      <c r="G180" s="49">
        <v>40</v>
      </c>
      <c r="H180" s="5">
        <f t="shared" si="47"/>
        <v>0.32</v>
      </c>
      <c r="I180" s="7">
        <f t="shared" si="48"/>
        <v>1.28</v>
      </c>
      <c r="J180" s="8">
        <f t="shared" ref="J180:J201" si="49">F180*E180</f>
        <v>3.2000000000000001E-2</v>
      </c>
    </row>
    <row r="181" spans="1:51" ht="15.75" customHeight="1" x14ac:dyDescent="0.25">
      <c r="A181" s="181"/>
      <c r="B181" s="60">
        <f t="shared" ref="B181:B201" si="50">B180</f>
        <v>2</v>
      </c>
      <c r="C181" s="182"/>
      <c r="D181" s="37" t="s">
        <v>13</v>
      </c>
      <c r="E181" s="40">
        <v>2.0000000000000001E-4</v>
      </c>
      <c r="F181" s="58">
        <f t="shared" ref="F181:F201" si="51">F180</f>
        <v>4</v>
      </c>
      <c r="G181" s="49">
        <v>315</v>
      </c>
      <c r="H181" s="5">
        <f t="shared" si="47"/>
        <v>6.3E-2</v>
      </c>
      <c r="I181" s="7">
        <f t="shared" si="48"/>
        <v>0.252</v>
      </c>
      <c r="J181" s="8">
        <f t="shared" si="49"/>
        <v>8.0000000000000004E-4</v>
      </c>
    </row>
    <row r="182" spans="1:51" ht="15.75" customHeight="1" x14ac:dyDescent="0.25">
      <c r="A182" s="181"/>
      <c r="B182" s="60">
        <f t="shared" si="50"/>
        <v>2</v>
      </c>
      <c r="C182" s="182"/>
      <c r="D182" s="36" t="s">
        <v>12</v>
      </c>
      <c r="E182" s="6">
        <v>3.0000000000000001E-3</v>
      </c>
      <c r="F182" s="58">
        <f t="shared" si="51"/>
        <v>4</v>
      </c>
      <c r="G182" s="49">
        <v>53</v>
      </c>
      <c r="H182" s="5">
        <f t="shared" si="47"/>
        <v>0.159</v>
      </c>
      <c r="I182" s="7">
        <f t="shared" si="48"/>
        <v>0.63600000000000001</v>
      </c>
      <c r="J182" s="8">
        <f t="shared" si="49"/>
        <v>1.2E-2</v>
      </c>
    </row>
    <row r="183" spans="1:51" ht="15.75" customHeight="1" x14ac:dyDescent="0.25">
      <c r="A183" s="181"/>
      <c r="B183" s="60">
        <f t="shared" si="50"/>
        <v>2</v>
      </c>
      <c r="C183" s="182"/>
      <c r="D183" s="37" t="s">
        <v>7</v>
      </c>
      <c r="E183" s="6">
        <v>3.0000000000000001E-3</v>
      </c>
      <c r="F183" s="58">
        <f t="shared" si="51"/>
        <v>4</v>
      </c>
      <c r="G183" s="47">
        <v>115</v>
      </c>
      <c r="H183" s="5">
        <f t="shared" si="47"/>
        <v>0.34500000000000003</v>
      </c>
      <c r="I183" s="7">
        <f t="shared" si="48"/>
        <v>1.3800000000000001</v>
      </c>
      <c r="J183" s="8">
        <f t="shared" si="49"/>
        <v>1.2E-2</v>
      </c>
    </row>
    <row r="184" spans="1:51" ht="15.75" customHeight="1" x14ac:dyDescent="0.25">
      <c r="A184" s="181"/>
      <c r="B184" s="60">
        <f t="shared" si="50"/>
        <v>2</v>
      </c>
      <c r="C184" s="183" t="s">
        <v>23</v>
      </c>
      <c r="D184" s="36" t="s">
        <v>8</v>
      </c>
      <c r="E184" s="6">
        <v>0.1</v>
      </c>
      <c r="F184" s="58">
        <f t="shared" si="51"/>
        <v>4</v>
      </c>
      <c r="G184" s="47">
        <v>50</v>
      </c>
      <c r="H184" s="5">
        <f t="shared" si="47"/>
        <v>5</v>
      </c>
      <c r="I184" s="7">
        <f t="shared" si="48"/>
        <v>20</v>
      </c>
      <c r="J184" s="8">
        <f t="shared" si="49"/>
        <v>0.4</v>
      </c>
    </row>
    <row r="185" spans="1:51" ht="15.75" customHeight="1" x14ac:dyDescent="0.25">
      <c r="A185" s="181"/>
      <c r="B185" s="60">
        <f t="shared" si="50"/>
        <v>2</v>
      </c>
      <c r="C185" s="184"/>
      <c r="D185" s="36" t="s">
        <v>18</v>
      </c>
      <c r="E185" s="6">
        <v>0.02</v>
      </c>
      <c r="F185" s="58">
        <f t="shared" si="51"/>
        <v>4</v>
      </c>
      <c r="G185" s="47">
        <v>48</v>
      </c>
      <c r="H185" s="5">
        <f t="shared" si="47"/>
        <v>0.96</v>
      </c>
      <c r="I185" s="7">
        <f t="shared" si="48"/>
        <v>3.84</v>
      </c>
      <c r="J185" s="8">
        <f t="shared" si="49"/>
        <v>0.08</v>
      </c>
    </row>
    <row r="186" spans="1:51" ht="15.75" customHeight="1" x14ac:dyDescent="0.25">
      <c r="A186" s="181"/>
      <c r="B186" s="60">
        <f t="shared" si="50"/>
        <v>2</v>
      </c>
      <c r="C186" s="184"/>
      <c r="D186" s="36" t="s">
        <v>9</v>
      </c>
      <c r="E186" s="6">
        <v>1.3000000000000001E-2</v>
      </c>
      <c r="F186" s="58">
        <f t="shared" si="51"/>
        <v>4</v>
      </c>
      <c r="G186" s="47">
        <v>40</v>
      </c>
      <c r="H186" s="5">
        <f t="shared" si="47"/>
        <v>0.52</v>
      </c>
      <c r="I186" s="7">
        <f t="shared" si="48"/>
        <v>2.08</v>
      </c>
      <c r="J186" s="8">
        <f t="shared" si="49"/>
        <v>5.2000000000000005E-2</v>
      </c>
    </row>
    <row r="187" spans="1:51" ht="15.75" customHeight="1" x14ac:dyDescent="0.25">
      <c r="A187" s="181"/>
      <c r="B187" s="60">
        <f t="shared" si="50"/>
        <v>2</v>
      </c>
      <c r="C187" s="184"/>
      <c r="D187" s="37" t="s">
        <v>11</v>
      </c>
      <c r="E187" s="6">
        <v>1.2E-2</v>
      </c>
      <c r="F187" s="58">
        <f t="shared" si="51"/>
        <v>4</v>
      </c>
      <c r="G187" s="47">
        <v>27</v>
      </c>
      <c r="H187" s="5">
        <f t="shared" si="47"/>
        <v>0.32400000000000001</v>
      </c>
      <c r="I187" s="7">
        <f t="shared" si="48"/>
        <v>1.296</v>
      </c>
      <c r="J187" s="8">
        <f t="shared" si="49"/>
        <v>4.8000000000000001E-2</v>
      </c>
    </row>
    <row r="188" spans="1:51" ht="15.75" customHeight="1" x14ac:dyDescent="0.25">
      <c r="A188" s="181"/>
      <c r="B188" s="60">
        <f t="shared" si="50"/>
        <v>2</v>
      </c>
      <c r="C188" s="184"/>
      <c r="D188" s="37" t="s">
        <v>7</v>
      </c>
      <c r="E188" s="6">
        <v>5.0000000000000001E-3</v>
      </c>
      <c r="F188" s="58">
        <f t="shared" si="51"/>
        <v>4</v>
      </c>
      <c r="G188" s="47">
        <v>115</v>
      </c>
      <c r="H188" s="5">
        <f t="shared" si="47"/>
        <v>0.57500000000000007</v>
      </c>
      <c r="I188" s="7">
        <f t="shared" si="48"/>
        <v>2.3000000000000003</v>
      </c>
      <c r="J188" s="8">
        <f t="shared" si="49"/>
        <v>0.02</v>
      </c>
      <c r="L188"/>
      <c r="M188"/>
      <c r="N188"/>
      <c r="O188"/>
    </row>
    <row r="189" spans="1:51" ht="15.75" customHeight="1" x14ac:dyDescent="0.25">
      <c r="A189" s="181"/>
      <c r="B189" s="60">
        <f t="shared" si="50"/>
        <v>2</v>
      </c>
      <c r="C189" s="185"/>
      <c r="D189" s="37" t="s">
        <v>79</v>
      </c>
      <c r="E189" s="6">
        <v>0.17499999999999999</v>
      </c>
      <c r="F189" s="58">
        <f t="shared" si="51"/>
        <v>4</v>
      </c>
      <c r="G189" s="48"/>
      <c r="H189" s="120"/>
      <c r="I189" s="7"/>
      <c r="J189" s="6">
        <f t="shared" si="49"/>
        <v>0.7</v>
      </c>
    </row>
    <row r="190" spans="1:51" ht="15.75" customHeight="1" x14ac:dyDescent="0.25">
      <c r="A190" s="181"/>
      <c r="B190" s="60">
        <f t="shared" si="50"/>
        <v>2</v>
      </c>
      <c r="C190" s="186" t="s">
        <v>34</v>
      </c>
      <c r="D190" s="36" t="s">
        <v>61</v>
      </c>
      <c r="E190" s="6">
        <f>H190/G190</f>
        <v>6.2482051282051268E-2</v>
      </c>
      <c r="F190" s="58">
        <f t="shared" si="51"/>
        <v>4</v>
      </c>
      <c r="G190" s="47">
        <v>195</v>
      </c>
      <c r="H190" s="5">
        <f>61-H179-H180-H181-H182-H183-H184-H185-H186-H187-H188-H191-H192-H193-H194-H195-H196-H197-H199-H200-H201</f>
        <v>12.183999999999997</v>
      </c>
      <c r="I190" s="7">
        <f t="shared" ref="I190:I197" si="52">J190*G190</f>
        <v>48.73599999999999</v>
      </c>
      <c r="J190" s="8">
        <f t="shared" si="49"/>
        <v>0.24992820512820507</v>
      </c>
    </row>
    <row r="191" spans="1:51" ht="15.75" customHeight="1" x14ac:dyDescent="0.25">
      <c r="A191" s="181"/>
      <c r="B191" s="60">
        <f t="shared" si="50"/>
        <v>2</v>
      </c>
      <c r="C191" s="187"/>
      <c r="D191" s="36" t="s">
        <v>9</v>
      </c>
      <c r="E191" s="6">
        <v>0.02</v>
      </c>
      <c r="F191" s="58">
        <f t="shared" si="51"/>
        <v>4</v>
      </c>
      <c r="G191" s="49">
        <v>40</v>
      </c>
      <c r="H191" s="5">
        <f t="shared" ref="H191:H197" si="53">G191*E191</f>
        <v>0.8</v>
      </c>
      <c r="I191" s="7">
        <f t="shared" si="52"/>
        <v>3.2</v>
      </c>
      <c r="J191" s="8">
        <f t="shared" si="49"/>
        <v>0.08</v>
      </c>
    </row>
    <row r="192" spans="1:51" ht="15.75" customHeight="1" x14ac:dyDescent="0.25">
      <c r="A192" s="181"/>
      <c r="B192" s="60">
        <f t="shared" si="50"/>
        <v>2</v>
      </c>
      <c r="C192" s="187"/>
      <c r="D192" s="37" t="s">
        <v>11</v>
      </c>
      <c r="E192" s="6">
        <v>1.2999999999999999E-2</v>
      </c>
      <c r="F192" s="58">
        <f t="shared" si="51"/>
        <v>4</v>
      </c>
      <c r="G192" s="47">
        <v>27</v>
      </c>
      <c r="H192" s="5">
        <f t="shared" si="53"/>
        <v>0.35099999999999998</v>
      </c>
      <c r="I192" s="7">
        <f t="shared" si="52"/>
        <v>1.4039999999999999</v>
      </c>
      <c r="J192" s="8">
        <f t="shared" si="49"/>
        <v>5.1999999999999998E-2</v>
      </c>
    </row>
    <row r="193" spans="1:51" ht="15.75" customHeight="1" x14ac:dyDescent="0.25">
      <c r="A193" s="181"/>
      <c r="B193" s="60">
        <f t="shared" si="50"/>
        <v>2</v>
      </c>
      <c r="C193" s="187"/>
      <c r="D193" s="37" t="s">
        <v>27</v>
      </c>
      <c r="E193" s="6">
        <v>0.01</v>
      </c>
      <c r="F193" s="58">
        <f t="shared" si="51"/>
        <v>4</v>
      </c>
      <c r="G193" s="47">
        <v>750</v>
      </c>
      <c r="H193" s="5">
        <f t="shared" si="53"/>
        <v>7.5</v>
      </c>
      <c r="I193" s="7">
        <f t="shared" si="52"/>
        <v>30</v>
      </c>
      <c r="J193" s="8">
        <f t="shared" si="49"/>
        <v>0.04</v>
      </c>
    </row>
    <row r="194" spans="1:51" ht="15.75" customHeight="1" x14ac:dyDescent="0.25">
      <c r="A194" s="181"/>
      <c r="B194" s="60">
        <f t="shared" si="50"/>
        <v>2</v>
      </c>
      <c r="C194" s="188"/>
      <c r="D194" s="37" t="s">
        <v>87</v>
      </c>
      <c r="E194" s="6">
        <v>5.8000000000000003E-2</v>
      </c>
      <c r="F194" s="58">
        <f t="shared" si="51"/>
        <v>4</v>
      </c>
      <c r="G194" s="47">
        <v>58</v>
      </c>
      <c r="H194" s="5">
        <f t="shared" si="53"/>
        <v>3.3640000000000003</v>
      </c>
      <c r="I194" s="7">
        <f t="shared" si="52"/>
        <v>13.456000000000001</v>
      </c>
      <c r="J194" s="8">
        <f t="shared" si="49"/>
        <v>0.23200000000000001</v>
      </c>
    </row>
    <row r="195" spans="1:51" ht="15.75" customHeight="1" x14ac:dyDescent="0.25">
      <c r="A195" s="181"/>
      <c r="B195" s="60">
        <f t="shared" si="50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1"/>
        <v>4</v>
      </c>
      <c r="G195" s="47">
        <v>75</v>
      </c>
      <c r="H195" s="5">
        <f t="shared" si="53"/>
        <v>3.4499999999999997</v>
      </c>
      <c r="I195" s="7">
        <f t="shared" si="52"/>
        <v>13.799999999999999</v>
      </c>
      <c r="J195" s="8">
        <f t="shared" si="49"/>
        <v>0.184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0"/>
        <v>2</v>
      </c>
      <c r="C196" s="184"/>
      <c r="D196" s="36" t="s">
        <v>12</v>
      </c>
      <c r="E196" s="6">
        <v>2.4E-2</v>
      </c>
      <c r="F196" s="58">
        <f t="shared" si="51"/>
        <v>4</v>
      </c>
      <c r="G196" s="47">
        <v>53</v>
      </c>
      <c r="H196" s="5">
        <f t="shared" si="53"/>
        <v>1.272</v>
      </c>
      <c r="I196" s="7">
        <f t="shared" si="52"/>
        <v>5.0880000000000001</v>
      </c>
      <c r="J196" s="8">
        <f t="shared" si="49"/>
        <v>9.6000000000000002E-2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0"/>
        <v>2</v>
      </c>
      <c r="C197" s="184"/>
      <c r="D197" s="36" t="s">
        <v>13</v>
      </c>
      <c r="E197" s="40">
        <v>2.0000000000000001E-4</v>
      </c>
      <c r="F197" s="58">
        <f t="shared" si="51"/>
        <v>4</v>
      </c>
      <c r="G197" s="47">
        <v>315</v>
      </c>
      <c r="H197" s="5">
        <f t="shared" si="53"/>
        <v>6.3E-2</v>
      </c>
      <c r="I197" s="7">
        <f t="shared" si="52"/>
        <v>0.252</v>
      </c>
      <c r="J197" s="8">
        <f t="shared" si="49"/>
        <v>8.0000000000000004E-4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0"/>
        <v>2</v>
      </c>
      <c r="C198" s="185"/>
      <c r="D198" s="36" t="s">
        <v>79</v>
      </c>
      <c r="E198" s="6">
        <v>0.17199999999999999</v>
      </c>
      <c r="F198" s="58">
        <f t="shared" si="51"/>
        <v>4</v>
      </c>
      <c r="G198" s="47"/>
      <c r="H198" s="5"/>
      <c r="I198" s="7"/>
      <c r="J198" s="8">
        <f t="shared" si="49"/>
        <v>0.68799999999999994</v>
      </c>
    </row>
    <row r="199" spans="1:51" ht="15.75" customHeight="1" x14ac:dyDescent="0.25">
      <c r="A199" s="181"/>
      <c r="B199" s="60">
        <f t="shared" si="50"/>
        <v>2</v>
      </c>
      <c r="C199" s="3" t="s">
        <v>38</v>
      </c>
      <c r="D199" s="41" t="s">
        <v>38</v>
      </c>
      <c r="E199" s="6">
        <v>0.04</v>
      </c>
      <c r="F199" s="58">
        <f t="shared" si="51"/>
        <v>4</v>
      </c>
      <c r="G199" s="47">
        <v>40</v>
      </c>
      <c r="H199" s="5">
        <f>G199*E199</f>
        <v>1.6</v>
      </c>
      <c r="I199" s="7">
        <f>J199*G199</f>
        <v>6.4</v>
      </c>
      <c r="J199" s="8">
        <f t="shared" si="49"/>
        <v>0.16</v>
      </c>
    </row>
    <row r="200" spans="1:51" ht="15.75" customHeight="1" x14ac:dyDescent="0.25">
      <c r="A200" s="181"/>
      <c r="B200" s="60">
        <f t="shared" si="50"/>
        <v>2</v>
      </c>
      <c r="C200" s="118" t="s">
        <v>22</v>
      </c>
      <c r="D200" s="39" t="s">
        <v>22</v>
      </c>
      <c r="E200" s="6">
        <v>0.05</v>
      </c>
      <c r="F200" s="58">
        <f t="shared" si="51"/>
        <v>4</v>
      </c>
      <c r="G200" s="48">
        <v>95</v>
      </c>
      <c r="H200" s="5">
        <f>G200*E200</f>
        <v>4.75</v>
      </c>
      <c r="I200" s="7">
        <f>J200*G200</f>
        <v>19</v>
      </c>
      <c r="J200" s="8">
        <f t="shared" si="49"/>
        <v>0.2</v>
      </c>
    </row>
    <row r="201" spans="1:51" ht="15.75" customHeight="1" x14ac:dyDescent="0.25">
      <c r="A201" s="191"/>
      <c r="B201" s="60">
        <f t="shared" si="50"/>
        <v>2</v>
      </c>
      <c r="C201" s="119" t="s">
        <v>88</v>
      </c>
      <c r="D201" s="36" t="s">
        <v>25</v>
      </c>
      <c r="E201" s="6">
        <v>0.1</v>
      </c>
      <c r="F201" s="58">
        <f t="shared" si="51"/>
        <v>4</v>
      </c>
      <c r="G201" s="47">
        <v>150</v>
      </c>
      <c r="H201" s="5">
        <f>G201*E201</f>
        <v>15</v>
      </c>
      <c r="I201" s="7">
        <f>J201*G201</f>
        <v>60</v>
      </c>
      <c r="J201" s="8">
        <f t="shared" si="49"/>
        <v>0.4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116"/>
      <c r="G202" s="116"/>
      <c r="H202" s="2">
        <f>SUM(H179:H201)</f>
        <v>61</v>
      </c>
      <c r="I202" s="2">
        <f>SUM(I179:I201)</f>
        <v>244</v>
      </c>
      <c r="J202" s="45">
        <f>SUM(J179:J201)</f>
        <v>3.9795282051282057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v>2</v>
      </c>
      <c r="G211" s="47">
        <v>38</v>
      </c>
      <c r="H211" s="5">
        <f>G211*E211</f>
        <v>1.748</v>
      </c>
      <c r="I211" s="7">
        <f t="shared" ref="I211:I221" si="54">J211*G211</f>
        <v>3.496</v>
      </c>
      <c r="J211" s="8">
        <f>F211*E211</f>
        <v>9.1999999999999998E-2</v>
      </c>
    </row>
    <row r="212" spans="1:51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2</v>
      </c>
      <c r="G212" s="48">
        <v>106</v>
      </c>
      <c r="H212" s="5">
        <f>G212*E212</f>
        <v>2.12</v>
      </c>
      <c r="I212" s="7">
        <f t="shared" si="54"/>
        <v>4.24</v>
      </c>
      <c r="J212" s="8">
        <f t="shared" ref="J212:J232" si="55">F212*E212</f>
        <v>0.04</v>
      </c>
    </row>
    <row r="213" spans="1:51" ht="15.75" customHeight="1" x14ac:dyDescent="0.25">
      <c r="A213" s="201"/>
      <c r="B213" s="60">
        <f t="shared" ref="B213:B232" si="56">B212</f>
        <v>2</v>
      </c>
      <c r="C213" s="182"/>
      <c r="D213" s="37" t="s">
        <v>7</v>
      </c>
      <c r="E213" s="6">
        <v>3.0000000000000001E-3</v>
      </c>
      <c r="F213" s="58">
        <f t="shared" ref="F213:F232" si="57">F212</f>
        <v>2</v>
      </c>
      <c r="G213" s="49">
        <v>115</v>
      </c>
      <c r="H213" s="5">
        <f>G213*E213</f>
        <v>0.34500000000000003</v>
      </c>
      <c r="I213" s="7">
        <f t="shared" si="54"/>
        <v>0.69000000000000006</v>
      </c>
      <c r="J213" s="8">
        <f t="shared" si="55"/>
        <v>6.0000000000000001E-3</v>
      </c>
    </row>
    <row r="214" spans="1:51" ht="15.75" customHeight="1" x14ac:dyDescent="0.25">
      <c r="A214" s="201"/>
      <c r="B214" s="60">
        <f t="shared" si="56"/>
        <v>2</v>
      </c>
      <c r="C214" s="182"/>
      <c r="D214" s="36" t="s">
        <v>9</v>
      </c>
      <c r="E214" s="6">
        <v>1.3000000000000001E-2</v>
      </c>
      <c r="F214" s="58">
        <f t="shared" si="57"/>
        <v>2</v>
      </c>
      <c r="G214" s="49">
        <v>40</v>
      </c>
      <c r="H214" s="5">
        <f>G214*E214</f>
        <v>0.52</v>
      </c>
      <c r="I214" s="7">
        <f t="shared" si="54"/>
        <v>1.04</v>
      </c>
      <c r="J214" s="8">
        <f t="shared" si="55"/>
        <v>2.6000000000000002E-2</v>
      </c>
    </row>
    <row r="215" spans="1:51" ht="15.75" customHeight="1" x14ac:dyDescent="0.25">
      <c r="A215" s="201"/>
      <c r="B215" s="60">
        <f t="shared" si="56"/>
        <v>2</v>
      </c>
      <c r="C215" s="183" t="s">
        <v>31</v>
      </c>
      <c r="D215" s="36" t="s">
        <v>81</v>
      </c>
      <c r="E215" s="6">
        <f>H215/G215</f>
        <v>1.2024999999999974E-3</v>
      </c>
      <c r="F215" s="58">
        <f t="shared" si="57"/>
        <v>2</v>
      </c>
      <c r="G215" s="47">
        <v>400</v>
      </c>
      <c r="H215" s="5">
        <f>61-H211-H212-H213-H214-H216-H217-H218-H219-H220-H221-H222-H223-H224-H225-H226-H227-H228-H229-H230-H231-H232</f>
        <v>0.48099999999999898</v>
      </c>
      <c r="I215" s="7">
        <f t="shared" si="54"/>
        <v>0.96199999999999797</v>
      </c>
      <c r="J215" s="8">
        <f t="shared" si="55"/>
        <v>2.4049999999999948E-3</v>
      </c>
    </row>
    <row r="216" spans="1:51" ht="15.75" customHeight="1" x14ac:dyDescent="0.25">
      <c r="A216" s="201"/>
      <c r="B216" s="60">
        <f t="shared" si="56"/>
        <v>2</v>
      </c>
      <c r="C216" s="184"/>
      <c r="D216" s="36" t="s">
        <v>8</v>
      </c>
      <c r="E216" s="6">
        <v>0.107</v>
      </c>
      <c r="F216" s="58">
        <f t="shared" si="57"/>
        <v>2</v>
      </c>
      <c r="G216" s="47">
        <v>50</v>
      </c>
      <c r="H216" s="5">
        <f t="shared" ref="H216:H221" si="58">G216*E216</f>
        <v>5.35</v>
      </c>
      <c r="I216" s="7">
        <f t="shared" si="54"/>
        <v>10.7</v>
      </c>
      <c r="J216" s="8">
        <f t="shared" si="55"/>
        <v>0.214</v>
      </c>
    </row>
    <row r="217" spans="1:51" ht="15.75" customHeight="1" x14ac:dyDescent="0.25">
      <c r="A217" s="201"/>
      <c r="B217" s="60">
        <f t="shared" si="56"/>
        <v>2</v>
      </c>
      <c r="C217" s="184"/>
      <c r="D217" s="36" t="s">
        <v>87</v>
      </c>
      <c r="E217" s="6">
        <v>6.0000000000000001E-3</v>
      </c>
      <c r="F217" s="58">
        <f t="shared" si="57"/>
        <v>2</v>
      </c>
      <c r="G217" s="47">
        <v>58</v>
      </c>
      <c r="H217" s="5">
        <f t="shared" si="58"/>
        <v>0.34800000000000003</v>
      </c>
      <c r="I217" s="7">
        <f t="shared" si="54"/>
        <v>0.69600000000000006</v>
      </c>
      <c r="J217" s="8">
        <f t="shared" si="55"/>
        <v>1.2E-2</v>
      </c>
    </row>
    <row r="218" spans="1:51" ht="15.75" customHeight="1" x14ac:dyDescent="0.25">
      <c r="A218" s="201"/>
      <c r="B218" s="60">
        <f t="shared" si="56"/>
        <v>2</v>
      </c>
      <c r="C218" s="184"/>
      <c r="D218" s="36" t="s">
        <v>9</v>
      </c>
      <c r="E218" s="6">
        <v>1.3000000000000001E-2</v>
      </c>
      <c r="F218" s="58">
        <f t="shared" si="57"/>
        <v>2</v>
      </c>
      <c r="G218" s="47">
        <v>40</v>
      </c>
      <c r="H218" s="5">
        <f t="shared" si="58"/>
        <v>0.52</v>
      </c>
      <c r="I218" s="7">
        <f t="shared" si="54"/>
        <v>1.04</v>
      </c>
      <c r="J218" s="8">
        <f t="shared" si="55"/>
        <v>2.6000000000000002E-2</v>
      </c>
    </row>
    <row r="219" spans="1:51" ht="15.75" customHeight="1" x14ac:dyDescent="0.25">
      <c r="A219" s="201"/>
      <c r="B219" s="60">
        <f t="shared" si="56"/>
        <v>2</v>
      </c>
      <c r="C219" s="184"/>
      <c r="D219" s="37" t="s">
        <v>11</v>
      </c>
      <c r="E219" s="6">
        <v>1.2E-2</v>
      </c>
      <c r="F219" s="58">
        <f t="shared" si="57"/>
        <v>2</v>
      </c>
      <c r="G219" s="47">
        <v>27</v>
      </c>
      <c r="H219" s="5">
        <f t="shared" si="58"/>
        <v>0.32400000000000001</v>
      </c>
      <c r="I219" s="7">
        <f t="shared" si="54"/>
        <v>0.64800000000000002</v>
      </c>
      <c r="J219" s="8">
        <f t="shared" si="55"/>
        <v>2.4E-2</v>
      </c>
    </row>
    <row r="220" spans="1:51" ht="15.75" customHeight="1" x14ac:dyDescent="0.25">
      <c r="A220" s="201"/>
      <c r="B220" s="60">
        <f t="shared" si="56"/>
        <v>2</v>
      </c>
      <c r="C220" s="184"/>
      <c r="D220" s="37" t="s">
        <v>7</v>
      </c>
      <c r="E220" s="6">
        <v>3.0000000000000001E-3</v>
      </c>
      <c r="F220" s="58">
        <f t="shared" si="57"/>
        <v>2</v>
      </c>
      <c r="G220" s="47">
        <v>115</v>
      </c>
      <c r="H220" s="5">
        <f t="shared" si="58"/>
        <v>0.34500000000000003</v>
      </c>
      <c r="I220" s="7">
        <f t="shared" si="54"/>
        <v>0.69000000000000006</v>
      </c>
      <c r="J220" s="8">
        <f t="shared" si="55"/>
        <v>6.0000000000000001E-3</v>
      </c>
    </row>
    <row r="221" spans="1:51" ht="15.75" customHeight="1" x14ac:dyDescent="0.25">
      <c r="A221" s="201"/>
      <c r="B221" s="60">
        <f t="shared" si="56"/>
        <v>2</v>
      </c>
      <c r="C221" s="184"/>
      <c r="D221" s="37" t="s">
        <v>32</v>
      </c>
      <c r="E221" s="6">
        <v>6.0000000000000001E-3</v>
      </c>
      <c r="F221" s="58">
        <f t="shared" si="57"/>
        <v>2</v>
      </c>
      <c r="G221" s="47">
        <v>170</v>
      </c>
      <c r="H221" s="5">
        <f t="shared" si="58"/>
        <v>1.02</v>
      </c>
      <c r="I221" s="7">
        <f t="shared" si="54"/>
        <v>2.04</v>
      </c>
      <c r="J221" s="8">
        <f t="shared" si="55"/>
        <v>1.2E-2</v>
      </c>
    </row>
    <row r="222" spans="1:51" ht="15.75" customHeight="1" x14ac:dyDescent="0.25">
      <c r="A222" s="201"/>
      <c r="B222" s="60">
        <f t="shared" si="56"/>
        <v>2</v>
      </c>
      <c r="C222" s="185"/>
      <c r="D222" s="37" t="s">
        <v>79</v>
      </c>
      <c r="E222" s="6">
        <v>0.188</v>
      </c>
      <c r="F222" s="58">
        <f t="shared" si="57"/>
        <v>2</v>
      </c>
      <c r="G222" s="47"/>
      <c r="H222" s="5"/>
      <c r="I222" s="7"/>
      <c r="J222" s="8">
        <f t="shared" si="55"/>
        <v>0.376</v>
      </c>
    </row>
    <row r="223" spans="1:51" ht="15.75" customHeight="1" x14ac:dyDescent="0.25">
      <c r="A223" s="201"/>
      <c r="B223" s="60">
        <f t="shared" si="56"/>
        <v>2</v>
      </c>
      <c r="C223" s="186" t="s">
        <v>86</v>
      </c>
      <c r="D223" s="36" t="s">
        <v>81</v>
      </c>
      <c r="E223" s="6">
        <v>8.8999999999999996E-2</v>
      </c>
      <c r="F223" s="58">
        <f t="shared" si="57"/>
        <v>2</v>
      </c>
      <c r="G223" s="47">
        <v>400</v>
      </c>
      <c r="H223" s="5">
        <f t="shared" ref="H223:H230" si="59">G223*E223</f>
        <v>35.6</v>
      </c>
      <c r="I223" s="7">
        <f t="shared" ref="I223:I230" si="60">J223*G223</f>
        <v>71.2</v>
      </c>
      <c r="J223" s="8">
        <f t="shared" si="55"/>
        <v>0.17799999999999999</v>
      </c>
    </row>
    <row r="224" spans="1:51" ht="15.75" customHeight="1" x14ac:dyDescent="0.25">
      <c r="A224" s="201"/>
      <c r="B224" s="60">
        <f t="shared" si="56"/>
        <v>2</v>
      </c>
      <c r="C224" s="187"/>
      <c r="D224" s="36" t="s">
        <v>9</v>
      </c>
      <c r="E224" s="6">
        <v>3.0000000000000001E-3</v>
      </c>
      <c r="F224" s="58">
        <f t="shared" si="57"/>
        <v>2</v>
      </c>
      <c r="G224" s="47">
        <v>40</v>
      </c>
      <c r="H224" s="5">
        <f t="shared" si="59"/>
        <v>0.12</v>
      </c>
      <c r="I224" s="7">
        <f t="shared" si="60"/>
        <v>0.24</v>
      </c>
      <c r="J224" s="8">
        <f t="shared" si="55"/>
        <v>6.0000000000000001E-3</v>
      </c>
    </row>
    <row r="225" spans="1:51" ht="15.75" customHeight="1" x14ac:dyDescent="0.25">
      <c r="A225" s="201"/>
      <c r="B225" s="60">
        <f t="shared" si="56"/>
        <v>2</v>
      </c>
      <c r="C225" s="188"/>
      <c r="D225" s="36" t="s">
        <v>11</v>
      </c>
      <c r="E225" s="6">
        <v>3.0000000000000001E-3</v>
      </c>
      <c r="F225" s="58">
        <f t="shared" si="57"/>
        <v>2</v>
      </c>
      <c r="G225" s="47">
        <v>27</v>
      </c>
      <c r="H225" s="5">
        <f t="shared" si="59"/>
        <v>8.1000000000000003E-2</v>
      </c>
      <c r="I225" s="7">
        <f t="shared" si="60"/>
        <v>0.16200000000000001</v>
      </c>
      <c r="J225" s="8">
        <f t="shared" si="55"/>
        <v>6.0000000000000001E-3</v>
      </c>
    </row>
    <row r="226" spans="1:51" ht="15.75" customHeight="1" x14ac:dyDescent="0.25">
      <c r="A226" s="201"/>
      <c r="B226" s="60">
        <f t="shared" si="56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7"/>
        <v>2</v>
      </c>
      <c r="G226" s="47">
        <v>55</v>
      </c>
      <c r="H226" s="5">
        <f t="shared" si="59"/>
        <v>2.8049999999999997</v>
      </c>
      <c r="I226" s="7">
        <f t="shared" si="60"/>
        <v>5.6099999999999994</v>
      </c>
      <c r="J226" s="8">
        <f t="shared" si="55"/>
        <v>0.10199999999999999</v>
      </c>
    </row>
    <row r="227" spans="1:51" ht="15.75" customHeight="1" x14ac:dyDescent="0.25">
      <c r="A227" s="201"/>
      <c r="B227" s="60">
        <f t="shared" si="56"/>
        <v>2</v>
      </c>
      <c r="C227" s="185"/>
      <c r="D227" s="36" t="s">
        <v>27</v>
      </c>
      <c r="E227" s="6">
        <v>5.0000000000000001E-3</v>
      </c>
      <c r="F227" s="58">
        <f t="shared" si="57"/>
        <v>2</v>
      </c>
      <c r="G227" s="47">
        <v>750</v>
      </c>
      <c r="H227" s="5">
        <f t="shared" si="59"/>
        <v>3.75</v>
      </c>
      <c r="I227" s="7">
        <f t="shared" si="60"/>
        <v>7.5</v>
      </c>
      <c r="J227" s="8">
        <f t="shared" si="55"/>
        <v>0.01</v>
      </c>
      <c r="L227"/>
      <c r="M227"/>
      <c r="N227"/>
      <c r="O227"/>
    </row>
    <row r="228" spans="1:51" ht="15.75" customHeight="1" x14ac:dyDescent="0.25">
      <c r="A228" s="201"/>
      <c r="B228" s="60">
        <f t="shared" si="56"/>
        <v>2</v>
      </c>
      <c r="C228" s="183" t="s">
        <v>39</v>
      </c>
      <c r="D228" s="36" t="s">
        <v>76</v>
      </c>
      <c r="E228" s="44">
        <v>0.02</v>
      </c>
      <c r="F228" s="58">
        <f t="shared" si="57"/>
        <v>2</v>
      </c>
      <c r="G228" s="47">
        <v>140</v>
      </c>
      <c r="H228" s="5">
        <f t="shared" si="59"/>
        <v>2.8000000000000003</v>
      </c>
      <c r="I228" s="7">
        <f t="shared" si="60"/>
        <v>5.6000000000000005</v>
      </c>
      <c r="J228" s="8">
        <f t="shared" si="55"/>
        <v>0.04</v>
      </c>
      <c r="L228"/>
      <c r="M228"/>
      <c r="N228"/>
      <c r="O228"/>
    </row>
    <row r="229" spans="1:51" ht="15.75" customHeight="1" x14ac:dyDescent="0.25">
      <c r="A229" s="201"/>
      <c r="B229" s="60">
        <f t="shared" si="56"/>
        <v>2</v>
      </c>
      <c r="C229" s="184"/>
      <c r="D229" s="36" t="s">
        <v>12</v>
      </c>
      <c r="E229" s="44">
        <v>0.02</v>
      </c>
      <c r="F229" s="58">
        <f t="shared" si="57"/>
        <v>2</v>
      </c>
      <c r="G229" s="47">
        <v>53</v>
      </c>
      <c r="H229" s="5">
        <f t="shared" si="59"/>
        <v>1.06</v>
      </c>
      <c r="I229" s="7">
        <f t="shared" si="60"/>
        <v>2.12</v>
      </c>
      <c r="J229" s="8">
        <f t="shared" si="55"/>
        <v>0.04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56"/>
        <v>2</v>
      </c>
      <c r="C230" s="184"/>
      <c r="D230" s="36" t="s">
        <v>13</v>
      </c>
      <c r="E230" s="19">
        <v>2.0000000000000001E-4</v>
      </c>
      <c r="F230" s="58">
        <f t="shared" si="57"/>
        <v>2</v>
      </c>
      <c r="G230" s="47">
        <v>315</v>
      </c>
      <c r="H230" s="5">
        <f t="shared" si="59"/>
        <v>6.3E-2</v>
      </c>
      <c r="I230" s="7">
        <f t="shared" si="60"/>
        <v>0.126</v>
      </c>
      <c r="J230" s="8">
        <f t="shared" si="55"/>
        <v>4.0000000000000002E-4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56"/>
        <v>2</v>
      </c>
      <c r="C231" s="185"/>
      <c r="D231" s="36" t="s">
        <v>79</v>
      </c>
      <c r="E231" s="44">
        <v>0.2</v>
      </c>
      <c r="F231" s="58">
        <f t="shared" si="57"/>
        <v>2</v>
      </c>
      <c r="G231" s="47"/>
      <c r="H231" s="5"/>
      <c r="I231" s="7"/>
      <c r="J231" s="8">
        <f t="shared" si="55"/>
        <v>0.4</v>
      </c>
    </row>
    <row r="232" spans="1:51" ht="15.75" customHeight="1" x14ac:dyDescent="0.25">
      <c r="A232" s="201"/>
      <c r="B232" s="60">
        <f t="shared" si="56"/>
        <v>2</v>
      </c>
      <c r="C232" s="3" t="s">
        <v>38</v>
      </c>
      <c r="D232" s="41" t="s">
        <v>38</v>
      </c>
      <c r="E232" s="6">
        <v>0.04</v>
      </c>
      <c r="F232" s="58">
        <f t="shared" si="57"/>
        <v>2</v>
      </c>
      <c r="G232" s="47">
        <v>40</v>
      </c>
      <c r="H232" s="5">
        <f>G232*E232</f>
        <v>1.6</v>
      </c>
      <c r="I232" s="7">
        <f>J232*G232</f>
        <v>3.2</v>
      </c>
      <c r="J232" s="8">
        <f t="shared" si="55"/>
        <v>0.08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116"/>
      <c r="G233" s="116"/>
      <c r="H233" s="2">
        <f>SUM(H211:H232)</f>
        <v>61.000000000000007</v>
      </c>
      <c r="I233" s="2">
        <f>SUM(I211:I232)</f>
        <v>122.00000000000001</v>
      </c>
      <c r="J233" s="45">
        <f>SUM(J211:J232)</f>
        <v>1.6988050000000001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3.6000000000000004E-2</v>
      </c>
      <c r="F234" s="47">
        <v>8</v>
      </c>
      <c r="G234" s="47">
        <v>38</v>
      </c>
      <c r="H234" s="5">
        <f t="shared" ref="H234:H246" si="61">G234*E234</f>
        <v>1.3680000000000001</v>
      </c>
      <c r="I234" s="7">
        <f t="shared" ref="I234:I246" si="62">J234*G234</f>
        <v>10.944000000000001</v>
      </c>
      <c r="J234" s="8">
        <f>F234*E234</f>
        <v>0.28800000000000003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0.01</v>
      </c>
      <c r="F235" s="58">
        <f>F234</f>
        <v>8</v>
      </c>
      <c r="G235" s="47">
        <v>140</v>
      </c>
      <c r="H235" s="5">
        <f t="shared" si="61"/>
        <v>1.4000000000000001</v>
      </c>
      <c r="I235" s="7">
        <f t="shared" si="62"/>
        <v>11.200000000000001</v>
      </c>
      <c r="J235" s="8">
        <f t="shared" ref="J235:J258" si="63">F235*E235</f>
        <v>0.08</v>
      </c>
    </row>
    <row r="236" spans="1:51" ht="15.75" customHeight="1" x14ac:dyDescent="0.25">
      <c r="A236" s="181"/>
      <c r="B236" s="60">
        <f t="shared" ref="B236:B258" si="64">B235</f>
        <v>2</v>
      </c>
      <c r="C236" s="195"/>
      <c r="D236" s="36" t="s">
        <v>17</v>
      </c>
      <c r="E236" s="6">
        <v>0.01</v>
      </c>
      <c r="F236" s="58">
        <f t="shared" ref="F236:F258" si="65">F235</f>
        <v>8</v>
      </c>
      <c r="G236" s="48">
        <v>350</v>
      </c>
      <c r="H236" s="5">
        <f t="shared" si="61"/>
        <v>3.5</v>
      </c>
      <c r="I236" s="7">
        <f t="shared" si="62"/>
        <v>28</v>
      </c>
      <c r="J236" s="8">
        <f t="shared" si="63"/>
        <v>0.08</v>
      </c>
      <c r="L236"/>
      <c r="M236"/>
      <c r="N236"/>
      <c r="O236"/>
    </row>
    <row r="237" spans="1:51" ht="15.75" customHeight="1" x14ac:dyDescent="0.25">
      <c r="A237" s="181"/>
      <c r="B237" s="60">
        <f t="shared" si="64"/>
        <v>2</v>
      </c>
      <c r="C237" s="195"/>
      <c r="D237" s="37" t="s">
        <v>7</v>
      </c>
      <c r="E237" s="6">
        <v>4.0000000000000001E-3</v>
      </c>
      <c r="F237" s="58">
        <f t="shared" si="65"/>
        <v>8</v>
      </c>
      <c r="G237" s="49">
        <v>115</v>
      </c>
      <c r="H237" s="5">
        <f t="shared" si="61"/>
        <v>0.46</v>
      </c>
      <c r="I237" s="7">
        <f t="shared" si="62"/>
        <v>3.68</v>
      </c>
      <c r="J237" s="8">
        <f t="shared" si="63"/>
        <v>3.2000000000000001E-2</v>
      </c>
      <c r="L237"/>
      <c r="M237"/>
      <c r="N237"/>
      <c r="O237"/>
    </row>
    <row r="238" spans="1:51" ht="15.75" customHeight="1" x14ac:dyDescent="0.25">
      <c r="A238" s="181"/>
      <c r="B238" s="60">
        <f t="shared" si="64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65"/>
        <v>8</v>
      </c>
      <c r="G238" s="47">
        <v>40</v>
      </c>
      <c r="H238" s="5">
        <f t="shared" si="61"/>
        <v>1</v>
      </c>
      <c r="I238" s="7">
        <f t="shared" si="62"/>
        <v>8</v>
      </c>
      <c r="J238" s="8">
        <f t="shared" si="63"/>
        <v>0.2</v>
      </c>
      <c r="L238"/>
      <c r="M238"/>
      <c r="N238"/>
      <c r="O238"/>
    </row>
    <row r="239" spans="1:51" ht="15.75" customHeight="1" x14ac:dyDescent="0.25">
      <c r="A239" s="181"/>
      <c r="B239" s="60">
        <f t="shared" si="64"/>
        <v>2</v>
      </c>
      <c r="C239" s="197"/>
      <c r="D239" s="36" t="s">
        <v>6</v>
      </c>
      <c r="E239" s="44">
        <v>0.05</v>
      </c>
      <c r="F239" s="58">
        <f t="shared" si="65"/>
        <v>8</v>
      </c>
      <c r="G239" s="48">
        <v>38</v>
      </c>
      <c r="H239" s="5">
        <f t="shared" si="61"/>
        <v>1.9000000000000001</v>
      </c>
      <c r="I239" s="7">
        <f t="shared" si="62"/>
        <v>15.200000000000001</v>
      </c>
      <c r="J239" s="8">
        <f t="shared" si="63"/>
        <v>0.4</v>
      </c>
      <c r="L239"/>
      <c r="M239"/>
      <c r="N239"/>
      <c r="O239"/>
    </row>
    <row r="240" spans="1:51" ht="15.75" customHeight="1" x14ac:dyDescent="0.25">
      <c r="A240" s="181"/>
      <c r="B240" s="60">
        <f t="shared" si="64"/>
        <v>2</v>
      </c>
      <c r="C240" s="197"/>
      <c r="D240" s="36" t="s">
        <v>8</v>
      </c>
      <c r="E240" s="44">
        <v>2.7E-2</v>
      </c>
      <c r="F240" s="58">
        <f t="shared" si="65"/>
        <v>8</v>
      </c>
      <c r="G240" s="49">
        <v>50</v>
      </c>
      <c r="H240" s="5">
        <f t="shared" si="61"/>
        <v>1.35</v>
      </c>
      <c r="I240" s="7">
        <f t="shared" si="62"/>
        <v>10.8</v>
      </c>
      <c r="J240" s="8">
        <f t="shared" si="63"/>
        <v>0.216</v>
      </c>
      <c r="L240"/>
      <c r="M240"/>
      <c r="N240"/>
      <c r="O240"/>
    </row>
    <row r="241" spans="1:15" ht="15.75" customHeight="1" x14ac:dyDescent="0.25">
      <c r="A241" s="181"/>
      <c r="B241" s="60">
        <f t="shared" si="64"/>
        <v>2</v>
      </c>
      <c r="C241" s="197"/>
      <c r="D241" s="36" t="s">
        <v>9</v>
      </c>
      <c r="E241" s="44">
        <v>1.2999999999999999E-2</v>
      </c>
      <c r="F241" s="58">
        <f t="shared" si="65"/>
        <v>8</v>
      </c>
      <c r="G241" s="50">
        <v>40</v>
      </c>
      <c r="H241" s="5">
        <f t="shared" si="61"/>
        <v>0.52</v>
      </c>
      <c r="I241" s="7">
        <f t="shared" si="62"/>
        <v>4.16</v>
      </c>
      <c r="J241" s="8">
        <f t="shared" si="63"/>
        <v>0.104</v>
      </c>
      <c r="L241"/>
      <c r="M241"/>
      <c r="N241"/>
      <c r="O241"/>
    </row>
    <row r="242" spans="1:15" ht="15.75" customHeight="1" x14ac:dyDescent="0.25">
      <c r="A242" s="181"/>
      <c r="B242" s="60">
        <f t="shared" si="64"/>
        <v>2</v>
      </c>
      <c r="C242" s="197"/>
      <c r="D242" s="36" t="s">
        <v>11</v>
      </c>
      <c r="E242" s="44">
        <v>1.2E-2</v>
      </c>
      <c r="F242" s="58">
        <f t="shared" si="65"/>
        <v>8</v>
      </c>
      <c r="G242" s="47">
        <v>27</v>
      </c>
      <c r="H242" s="5">
        <f t="shared" si="61"/>
        <v>0.32400000000000001</v>
      </c>
      <c r="I242" s="7">
        <f t="shared" si="62"/>
        <v>2.5920000000000001</v>
      </c>
      <c r="J242" s="8">
        <f t="shared" si="63"/>
        <v>9.6000000000000002E-2</v>
      </c>
      <c r="L242"/>
      <c r="M242"/>
      <c r="N242"/>
      <c r="O242"/>
    </row>
    <row r="243" spans="1:15" ht="15.75" customHeight="1" x14ac:dyDescent="0.25">
      <c r="A243" s="181"/>
      <c r="B243" s="60">
        <f t="shared" si="64"/>
        <v>2</v>
      </c>
      <c r="C243" s="197"/>
      <c r="D243" s="36" t="s">
        <v>32</v>
      </c>
      <c r="E243" s="19">
        <v>7.4999999999999997E-3</v>
      </c>
      <c r="F243" s="58">
        <f t="shared" si="65"/>
        <v>8</v>
      </c>
      <c r="G243" s="47">
        <v>170</v>
      </c>
      <c r="H243" s="5">
        <f t="shared" si="61"/>
        <v>1.2749999999999999</v>
      </c>
      <c r="I243" s="7">
        <f t="shared" si="62"/>
        <v>10.199999999999999</v>
      </c>
      <c r="J243" s="8">
        <f t="shared" si="63"/>
        <v>0.06</v>
      </c>
      <c r="L243"/>
      <c r="M243"/>
      <c r="N243"/>
      <c r="O243"/>
    </row>
    <row r="244" spans="1:15" ht="15.75" customHeight="1" x14ac:dyDescent="0.25">
      <c r="A244" s="181"/>
      <c r="B244" s="60">
        <f t="shared" si="64"/>
        <v>2</v>
      </c>
      <c r="C244" s="197"/>
      <c r="D244" s="36" t="s">
        <v>27</v>
      </c>
      <c r="E244" s="44">
        <v>5.0000000000000001E-3</v>
      </c>
      <c r="F244" s="58">
        <f t="shared" si="65"/>
        <v>8</v>
      </c>
      <c r="G244" s="47">
        <v>750</v>
      </c>
      <c r="H244" s="5">
        <f t="shared" si="61"/>
        <v>3.75</v>
      </c>
      <c r="I244" s="7">
        <f t="shared" si="62"/>
        <v>30</v>
      </c>
      <c r="J244" s="8">
        <f t="shared" si="63"/>
        <v>0.04</v>
      </c>
      <c r="L244"/>
      <c r="M244"/>
      <c r="N244"/>
      <c r="O244"/>
    </row>
    <row r="245" spans="1:15" ht="15.75" customHeight="1" x14ac:dyDescent="0.25">
      <c r="A245" s="181"/>
      <c r="B245" s="60">
        <f t="shared" si="64"/>
        <v>2</v>
      </c>
      <c r="C245" s="197"/>
      <c r="D245" s="36" t="s">
        <v>12</v>
      </c>
      <c r="E245" s="19">
        <v>2.5000000000000001E-3</v>
      </c>
      <c r="F245" s="58">
        <f t="shared" si="65"/>
        <v>8</v>
      </c>
      <c r="G245" s="47">
        <v>53</v>
      </c>
      <c r="H245" s="5">
        <f t="shared" si="61"/>
        <v>0.13250000000000001</v>
      </c>
      <c r="I245" s="7">
        <f t="shared" si="62"/>
        <v>1.06</v>
      </c>
      <c r="J245" s="8">
        <f t="shared" si="63"/>
        <v>0.02</v>
      </c>
      <c r="L245"/>
      <c r="M245"/>
      <c r="N245"/>
      <c r="O245"/>
    </row>
    <row r="246" spans="1:15" ht="15.75" customHeight="1" x14ac:dyDescent="0.25">
      <c r="A246" s="181"/>
      <c r="B246" s="60">
        <f t="shared" si="64"/>
        <v>2</v>
      </c>
      <c r="C246" s="197"/>
      <c r="D246" s="36" t="s">
        <v>13</v>
      </c>
      <c r="E246" s="19">
        <v>4.0000000000000002E-4</v>
      </c>
      <c r="F246" s="58">
        <f t="shared" si="65"/>
        <v>8</v>
      </c>
      <c r="G246" s="47">
        <v>315</v>
      </c>
      <c r="H246" s="5">
        <f t="shared" si="61"/>
        <v>0.126</v>
      </c>
      <c r="I246" s="7">
        <f t="shared" si="62"/>
        <v>1.008</v>
      </c>
      <c r="J246" s="8">
        <f t="shared" si="63"/>
        <v>3.2000000000000002E-3</v>
      </c>
      <c r="L246"/>
      <c r="M246"/>
      <c r="N246"/>
      <c r="O246"/>
    </row>
    <row r="247" spans="1:15" ht="15.75" customHeight="1" x14ac:dyDescent="0.25">
      <c r="A247" s="181"/>
      <c r="B247" s="60">
        <f t="shared" si="64"/>
        <v>2</v>
      </c>
      <c r="C247" s="198"/>
      <c r="D247" s="36" t="s">
        <v>79</v>
      </c>
      <c r="E247" s="44">
        <v>0.2</v>
      </c>
      <c r="F247" s="58">
        <f t="shared" si="65"/>
        <v>8</v>
      </c>
      <c r="G247" s="47"/>
      <c r="H247" s="5"/>
      <c r="I247" s="7"/>
      <c r="J247" s="8">
        <f>F247*E247</f>
        <v>1.6</v>
      </c>
      <c r="L247"/>
      <c r="M247"/>
      <c r="N247"/>
      <c r="O247"/>
    </row>
    <row r="248" spans="1:15" ht="15.75" customHeight="1" x14ac:dyDescent="0.25">
      <c r="A248" s="181"/>
      <c r="B248" s="60">
        <f t="shared" si="64"/>
        <v>2</v>
      </c>
      <c r="C248" s="199" t="s">
        <v>102</v>
      </c>
      <c r="D248" s="37" t="s">
        <v>77</v>
      </c>
      <c r="E248" s="6">
        <f>H248/G248</f>
        <v>1.9038749999999997E-2</v>
      </c>
      <c r="F248" s="58">
        <f t="shared" si="65"/>
        <v>8</v>
      </c>
      <c r="G248" s="48">
        <v>400</v>
      </c>
      <c r="H248" s="5">
        <f>61-H234-H235-H236-H237-H238-H239-H240-H241-H242-H243-H244-H245-H246-H247-H249-H250-H251-H252-H253-H254-H255-H256-H257-H258</f>
        <v>7.615499999999999</v>
      </c>
      <c r="I248" s="7">
        <f t="shared" ref="I248:I258" si="66">J248*G248</f>
        <v>60.923999999999992</v>
      </c>
      <c r="J248" s="6">
        <f t="shared" si="63"/>
        <v>0.15230999999999997</v>
      </c>
      <c r="L248"/>
      <c r="M248"/>
      <c r="N248"/>
      <c r="O248"/>
    </row>
    <row r="249" spans="1:15" ht="15.75" customHeight="1" x14ac:dyDescent="0.25">
      <c r="A249" s="181"/>
      <c r="B249" s="60">
        <f t="shared" si="64"/>
        <v>2</v>
      </c>
      <c r="C249" s="199"/>
      <c r="D249" s="37" t="s">
        <v>38</v>
      </c>
      <c r="E249" s="6">
        <v>9.0000000000000011E-3</v>
      </c>
      <c r="F249" s="58">
        <f t="shared" si="65"/>
        <v>8</v>
      </c>
      <c r="G249" s="48">
        <v>40</v>
      </c>
      <c r="H249" s="5">
        <f t="shared" ref="H249:H258" si="67">G249*E249</f>
        <v>0.36000000000000004</v>
      </c>
      <c r="I249" s="7">
        <f t="shared" si="66"/>
        <v>2.8800000000000003</v>
      </c>
      <c r="J249" s="6">
        <f t="shared" si="63"/>
        <v>7.2000000000000008E-2</v>
      </c>
      <c r="L249"/>
      <c r="M249"/>
      <c r="N249"/>
      <c r="O249"/>
    </row>
    <row r="250" spans="1:15" ht="15.75" customHeight="1" x14ac:dyDescent="0.25">
      <c r="A250" s="181"/>
      <c r="B250" s="60">
        <f t="shared" si="64"/>
        <v>2</v>
      </c>
      <c r="C250" s="199"/>
      <c r="D250" s="37" t="s">
        <v>69</v>
      </c>
      <c r="E250" s="6">
        <v>1.2E-2</v>
      </c>
      <c r="F250" s="58">
        <f t="shared" si="65"/>
        <v>8</v>
      </c>
      <c r="G250" s="48">
        <v>84</v>
      </c>
      <c r="H250" s="5">
        <f t="shared" si="67"/>
        <v>1.008</v>
      </c>
      <c r="I250" s="7">
        <f t="shared" si="66"/>
        <v>8.0640000000000001</v>
      </c>
      <c r="J250" s="6">
        <f t="shared" si="63"/>
        <v>9.6000000000000002E-2</v>
      </c>
      <c r="L250"/>
      <c r="M250"/>
      <c r="N250"/>
      <c r="O250"/>
    </row>
    <row r="251" spans="1:15" ht="15.75" customHeight="1" x14ac:dyDescent="0.25">
      <c r="A251" s="181"/>
      <c r="B251" s="60">
        <f t="shared" si="64"/>
        <v>2</v>
      </c>
      <c r="C251" s="199"/>
      <c r="D251" s="37" t="s">
        <v>19</v>
      </c>
      <c r="E251" s="6">
        <v>5.0000000000000001E-3</v>
      </c>
      <c r="F251" s="58">
        <f t="shared" si="65"/>
        <v>8</v>
      </c>
      <c r="G251" s="48">
        <v>180</v>
      </c>
      <c r="H251" s="5">
        <f t="shared" si="67"/>
        <v>0.9</v>
      </c>
      <c r="I251" s="7">
        <f t="shared" si="66"/>
        <v>7.2</v>
      </c>
      <c r="J251" s="6">
        <f t="shared" si="63"/>
        <v>0.04</v>
      </c>
      <c r="L251"/>
      <c r="M251"/>
      <c r="N251"/>
      <c r="O251"/>
    </row>
    <row r="252" spans="1:15" ht="15.75" customHeight="1" x14ac:dyDescent="0.25">
      <c r="A252" s="181"/>
      <c r="B252" s="60">
        <f t="shared" si="64"/>
        <v>2</v>
      </c>
      <c r="C252" s="199"/>
      <c r="D252" s="37" t="s">
        <v>7</v>
      </c>
      <c r="E252" s="6">
        <v>3.0000000000000001E-3</v>
      </c>
      <c r="F252" s="58">
        <f t="shared" si="65"/>
        <v>8</v>
      </c>
      <c r="G252" s="48">
        <v>115</v>
      </c>
      <c r="H252" s="5">
        <f t="shared" si="67"/>
        <v>0.34500000000000003</v>
      </c>
      <c r="I252" s="7">
        <f t="shared" si="66"/>
        <v>2.7600000000000002</v>
      </c>
      <c r="J252" s="6">
        <f t="shared" si="63"/>
        <v>2.4E-2</v>
      </c>
    </row>
    <row r="253" spans="1:15" ht="15.75" customHeight="1" x14ac:dyDescent="0.25">
      <c r="A253" s="181"/>
      <c r="B253" s="60">
        <f t="shared" si="64"/>
        <v>2</v>
      </c>
      <c r="C253" s="200" t="s">
        <v>37</v>
      </c>
      <c r="D253" s="36" t="s">
        <v>8</v>
      </c>
      <c r="E253" s="6">
        <v>0.17100000000000001</v>
      </c>
      <c r="F253" s="58">
        <f t="shared" si="65"/>
        <v>8</v>
      </c>
      <c r="G253" s="47">
        <v>50</v>
      </c>
      <c r="H253" s="5">
        <f t="shared" si="67"/>
        <v>8.5500000000000007</v>
      </c>
      <c r="I253" s="7">
        <f t="shared" si="66"/>
        <v>68.400000000000006</v>
      </c>
      <c r="J253" s="8">
        <f t="shared" si="63"/>
        <v>1.3680000000000001</v>
      </c>
    </row>
    <row r="254" spans="1:15" ht="15.75" customHeight="1" x14ac:dyDescent="0.25">
      <c r="A254" s="181"/>
      <c r="B254" s="60">
        <f t="shared" si="64"/>
        <v>2</v>
      </c>
      <c r="C254" s="200"/>
      <c r="D254" s="36" t="s">
        <v>27</v>
      </c>
      <c r="E254" s="6">
        <v>5.0000000000000001E-3</v>
      </c>
      <c r="F254" s="58">
        <f t="shared" si="65"/>
        <v>8</v>
      </c>
      <c r="G254" s="47">
        <v>750</v>
      </c>
      <c r="H254" s="5">
        <f t="shared" si="67"/>
        <v>3.75</v>
      </c>
      <c r="I254" s="7">
        <f t="shared" si="66"/>
        <v>30</v>
      </c>
      <c r="J254" s="8">
        <f t="shared" si="63"/>
        <v>0.04</v>
      </c>
    </row>
    <row r="255" spans="1:15" ht="15.75" customHeight="1" x14ac:dyDescent="0.25">
      <c r="A255" s="181"/>
      <c r="B255" s="60">
        <f t="shared" si="64"/>
        <v>2</v>
      </c>
      <c r="C255" s="200"/>
      <c r="D255" s="36" t="s">
        <v>69</v>
      </c>
      <c r="E255" s="6">
        <v>2.4E-2</v>
      </c>
      <c r="F255" s="58">
        <f t="shared" si="65"/>
        <v>8</v>
      </c>
      <c r="G255" s="47">
        <v>84</v>
      </c>
      <c r="H255" s="5">
        <f t="shared" si="67"/>
        <v>2.016</v>
      </c>
      <c r="I255" s="7">
        <f t="shared" si="66"/>
        <v>16.128</v>
      </c>
      <c r="J255" s="8">
        <f t="shared" si="63"/>
        <v>0.192</v>
      </c>
      <c r="L255"/>
      <c r="M255"/>
      <c r="N255"/>
      <c r="O255"/>
    </row>
    <row r="256" spans="1:15" ht="15.75" customHeight="1" x14ac:dyDescent="0.25">
      <c r="A256" s="181"/>
      <c r="B256" s="60">
        <f t="shared" si="64"/>
        <v>2</v>
      </c>
      <c r="C256" s="119" t="s">
        <v>65</v>
      </c>
      <c r="D256" s="38" t="s">
        <v>65</v>
      </c>
      <c r="E256" s="44">
        <v>0.2</v>
      </c>
      <c r="F256" s="58">
        <f t="shared" si="65"/>
        <v>8</v>
      </c>
      <c r="G256" s="47">
        <v>65</v>
      </c>
      <c r="H256" s="120">
        <f t="shared" si="67"/>
        <v>13</v>
      </c>
      <c r="I256" s="7">
        <f t="shared" si="66"/>
        <v>104</v>
      </c>
      <c r="J256" s="8">
        <f t="shared" si="63"/>
        <v>1.6</v>
      </c>
    </row>
    <row r="257" spans="1:51" ht="15.75" customHeight="1" x14ac:dyDescent="0.25">
      <c r="A257" s="181"/>
      <c r="B257" s="60">
        <f t="shared" si="64"/>
        <v>2</v>
      </c>
      <c r="C257" s="3" t="s">
        <v>38</v>
      </c>
      <c r="D257" s="41" t="s">
        <v>38</v>
      </c>
      <c r="E257" s="6">
        <v>0.04</v>
      </c>
      <c r="F257" s="58">
        <f t="shared" si="65"/>
        <v>8</v>
      </c>
      <c r="G257" s="47">
        <v>40</v>
      </c>
      <c r="H257" s="5">
        <f t="shared" si="67"/>
        <v>1.6</v>
      </c>
      <c r="I257" s="7">
        <f t="shared" si="66"/>
        <v>12.8</v>
      </c>
      <c r="J257" s="8">
        <f t="shared" si="63"/>
        <v>0.32</v>
      </c>
    </row>
    <row r="258" spans="1:51" ht="15.75" customHeight="1" x14ac:dyDescent="0.25">
      <c r="A258" s="191"/>
      <c r="B258" s="60">
        <f t="shared" si="64"/>
        <v>2</v>
      </c>
      <c r="C258" s="118" t="s">
        <v>22</v>
      </c>
      <c r="D258" s="39" t="s">
        <v>22</v>
      </c>
      <c r="E258" s="6">
        <v>0.05</v>
      </c>
      <c r="F258" s="58">
        <f t="shared" si="65"/>
        <v>8</v>
      </c>
      <c r="G258" s="48">
        <v>95</v>
      </c>
      <c r="H258" s="5">
        <f t="shared" si="67"/>
        <v>4.75</v>
      </c>
      <c r="I258" s="7">
        <f t="shared" si="66"/>
        <v>38</v>
      </c>
      <c r="J258" s="8">
        <f t="shared" si="63"/>
        <v>0.4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116"/>
      <c r="G259" s="116"/>
      <c r="H259" s="2">
        <f>SUM(H234:H258)</f>
        <v>61</v>
      </c>
      <c r="I259" s="2">
        <f>SUM(I234:I258)</f>
        <v>488</v>
      </c>
      <c r="J259" s="45">
        <f>SUM(J234:J258)</f>
        <v>7.5235100000000017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3</v>
      </c>
      <c r="G263" s="47">
        <v>38</v>
      </c>
      <c r="H263" s="120">
        <f t="shared" ref="H263:H268" si="68">G263*E263</f>
        <v>0.98799999999999999</v>
      </c>
      <c r="I263" s="7">
        <f t="shared" ref="I263:I272" si="69">J263*G263</f>
        <v>2.964</v>
      </c>
      <c r="J263" s="8">
        <f t="shared" ref="J263:J280" si="70">F263*E263</f>
        <v>7.8E-2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3</v>
      </c>
      <c r="G264" s="47">
        <v>115</v>
      </c>
      <c r="H264" s="120">
        <f t="shared" si="68"/>
        <v>0.69000000000000006</v>
      </c>
      <c r="I264" s="7">
        <f t="shared" si="69"/>
        <v>2.0700000000000003</v>
      </c>
      <c r="J264" s="8">
        <f t="shared" si="70"/>
        <v>1.8000000000000002E-2</v>
      </c>
      <c r="L264" s="17"/>
    </row>
    <row r="265" spans="1:51" ht="15.75" customHeight="1" x14ac:dyDescent="0.25">
      <c r="A265" s="181"/>
      <c r="B265" s="60">
        <f t="shared" ref="B265:B280" si="71">B264</f>
        <v>2</v>
      </c>
      <c r="C265" s="193"/>
      <c r="D265" s="36" t="s">
        <v>8</v>
      </c>
      <c r="E265" s="44">
        <v>3.5000000000000003E-2</v>
      </c>
      <c r="F265" s="58">
        <f t="shared" ref="F265:F280" si="72">F264</f>
        <v>3</v>
      </c>
      <c r="G265" s="47">
        <v>50</v>
      </c>
      <c r="H265" s="120">
        <f t="shared" si="68"/>
        <v>1.7500000000000002</v>
      </c>
      <c r="I265" s="7">
        <f t="shared" si="69"/>
        <v>5.2500000000000009</v>
      </c>
      <c r="J265" s="8">
        <f t="shared" si="70"/>
        <v>0.10500000000000001</v>
      </c>
      <c r="L265" s="17"/>
    </row>
    <row r="266" spans="1:51" ht="15.75" customHeight="1" x14ac:dyDescent="0.25">
      <c r="A266" s="181"/>
      <c r="B266" s="60">
        <f t="shared" si="71"/>
        <v>2</v>
      </c>
      <c r="C266" s="193"/>
      <c r="D266" s="36" t="s">
        <v>10</v>
      </c>
      <c r="E266" s="44">
        <v>2.5000000000000001E-2</v>
      </c>
      <c r="F266" s="58">
        <f t="shared" si="72"/>
        <v>3</v>
      </c>
      <c r="G266" s="47">
        <v>60</v>
      </c>
      <c r="H266" s="120">
        <f t="shared" si="68"/>
        <v>1.5</v>
      </c>
      <c r="I266" s="7">
        <f t="shared" si="69"/>
        <v>4.5000000000000009</v>
      </c>
      <c r="J266" s="8">
        <f t="shared" si="70"/>
        <v>7.5000000000000011E-2</v>
      </c>
      <c r="L266" s="17"/>
    </row>
    <row r="267" spans="1:51" ht="15.75" customHeight="1" x14ac:dyDescent="0.25">
      <c r="A267" s="181"/>
      <c r="B267" s="60">
        <f t="shared" si="71"/>
        <v>2</v>
      </c>
      <c r="C267" s="193"/>
      <c r="D267" s="36" t="s">
        <v>9</v>
      </c>
      <c r="E267" s="44">
        <v>1.9E-2</v>
      </c>
      <c r="F267" s="58">
        <f t="shared" si="72"/>
        <v>3</v>
      </c>
      <c r="G267" s="47">
        <v>40</v>
      </c>
      <c r="H267" s="120">
        <f t="shared" si="68"/>
        <v>0.76</v>
      </c>
      <c r="I267" s="7">
        <f t="shared" si="69"/>
        <v>2.2799999999999998</v>
      </c>
      <c r="J267" s="8">
        <f t="shared" si="70"/>
        <v>5.6999999999999995E-2</v>
      </c>
      <c r="L267" s="17"/>
    </row>
    <row r="268" spans="1:51" ht="15.75" customHeight="1" x14ac:dyDescent="0.25">
      <c r="A268" s="181"/>
      <c r="B268" s="60">
        <f t="shared" si="71"/>
        <v>2</v>
      </c>
      <c r="C268" s="194"/>
      <c r="D268" s="36" t="s">
        <v>11</v>
      </c>
      <c r="E268" s="44">
        <v>1.7999999999999999E-2</v>
      </c>
      <c r="F268" s="58">
        <f t="shared" si="72"/>
        <v>3</v>
      </c>
      <c r="G268" s="47">
        <v>27</v>
      </c>
      <c r="H268" s="120">
        <f t="shared" si="68"/>
        <v>0.48599999999999999</v>
      </c>
      <c r="I268" s="7">
        <f t="shared" si="69"/>
        <v>1.4579999999999997</v>
      </c>
      <c r="J268" s="8">
        <f t="shared" si="70"/>
        <v>5.3999999999999992E-2</v>
      </c>
    </row>
    <row r="269" spans="1:51" ht="15.75" customHeight="1" x14ac:dyDescent="0.25">
      <c r="A269" s="181"/>
      <c r="B269" s="60">
        <f t="shared" si="71"/>
        <v>2</v>
      </c>
      <c r="C269" s="192" t="s">
        <v>28</v>
      </c>
      <c r="D269" s="36" t="s">
        <v>81</v>
      </c>
      <c r="E269" s="6">
        <f>H269/G269</f>
        <v>7.0677500000000032E-2</v>
      </c>
      <c r="F269" s="58">
        <f t="shared" si="72"/>
        <v>3</v>
      </c>
      <c r="G269" s="49">
        <v>400</v>
      </c>
      <c r="H269" s="5">
        <f>61-H263-H264-H265-H266-H267-H268-H270-H271-H272-H273-H274-H275-H276-H277-H278-H279-H280</f>
        <v>28.271000000000015</v>
      </c>
      <c r="I269" s="7">
        <f t="shared" si="69"/>
        <v>84.813000000000045</v>
      </c>
      <c r="J269" s="8">
        <f t="shared" si="70"/>
        <v>0.2120325000000001</v>
      </c>
    </row>
    <row r="270" spans="1:51" ht="15.75" customHeight="1" x14ac:dyDescent="0.25">
      <c r="A270" s="181"/>
      <c r="B270" s="60">
        <f t="shared" si="71"/>
        <v>2</v>
      </c>
      <c r="C270" s="193"/>
      <c r="D270" s="36" t="s">
        <v>57</v>
      </c>
      <c r="E270" s="6">
        <v>0.03</v>
      </c>
      <c r="F270" s="58">
        <f t="shared" si="72"/>
        <v>3</v>
      </c>
      <c r="G270" s="49">
        <v>130</v>
      </c>
      <c r="H270" s="5">
        <f>G270*E270</f>
        <v>3.9</v>
      </c>
      <c r="I270" s="7">
        <f t="shared" si="69"/>
        <v>11.7</v>
      </c>
      <c r="J270" s="8">
        <f t="shared" si="70"/>
        <v>0.09</v>
      </c>
    </row>
    <row r="271" spans="1:51" ht="15.75" customHeight="1" x14ac:dyDescent="0.25">
      <c r="A271" s="181"/>
      <c r="B271" s="60">
        <f t="shared" si="71"/>
        <v>2</v>
      </c>
      <c r="C271" s="193"/>
      <c r="D271" s="36" t="s">
        <v>32</v>
      </c>
      <c r="E271" s="6">
        <v>1.2E-2</v>
      </c>
      <c r="F271" s="58">
        <f t="shared" si="72"/>
        <v>3</v>
      </c>
      <c r="G271" s="49">
        <v>170</v>
      </c>
      <c r="H271" s="5">
        <f>G271*E271</f>
        <v>2.04</v>
      </c>
      <c r="I271" s="7">
        <f t="shared" si="69"/>
        <v>6.120000000000001</v>
      </c>
      <c r="J271" s="8">
        <f t="shared" si="70"/>
        <v>3.6000000000000004E-2</v>
      </c>
    </row>
    <row r="272" spans="1:51" ht="15.75" customHeight="1" x14ac:dyDescent="0.25">
      <c r="A272" s="181"/>
      <c r="B272" s="60">
        <f t="shared" si="71"/>
        <v>2</v>
      </c>
      <c r="C272" s="193"/>
      <c r="D272" s="36" t="s">
        <v>24</v>
      </c>
      <c r="E272" s="6">
        <v>2E-3</v>
      </c>
      <c r="F272" s="58">
        <f t="shared" si="72"/>
        <v>3</v>
      </c>
      <c r="G272" s="47">
        <v>240</v>
      </c>
      <c r="H272" s="5">
        <f>G272*E272</f>
        <v>0.48</v>
      </c>
      <c r="I272" s="7">
        <f t="shared" si="69"/>
        <v>1.44</v>
      </c>
      <c r="J272" s="8">
        <f t="shared" si="70"/>
        <v>6.0000000000000001E-3</v>
      </c>
    </row>
    <row r="273" spans="1:15" ht="15.75" customHeight="1" x14ac:dyDescent="0.25">
      <c r="A273" s="181"/>
      <c r="B273" s="60">
        <f t="shared" si="71"/>
        <v>2</v>
      </c>
      <c r="C273" s="194"/>
      <c r="D273" s="36" t="s">
        <v>79</v>
      </c>
      <c r="E273" s="6">
        <v>0.2</v>
      </c>
      <c r="F273" s="58">
        <f t="shared" si="72"/>
        <v>3</v>
      </c>
      <c r="G273" s="47"/>
      <c r="H273" s="5"/>
      <c r="I273" s="7"/>
      <c r="J273" s="8">
        <f t="shared" si="70"/>
        <v>0.60000000000000009</v>
      </c>
    </row>
    <row r="274" spans="1:15" ht="15.75" customHeight="1" x14ac:dyDescent="0.25">
      <c r="A274" s="181"/>
      <c r="B274" s="60">
        <f t="shared" si="71"/>
        <v>2</v>
      </c>
      <c r="C274" s="192" t="s">
        <v>82</v>
      </c>
      <c r="D274" s="36" t="s">
        <v>8</v>
      </c>
      <c r="E274" s="6">
        <v>0.2</v>
      </c>
      <c r="F274" s="58">
        <f t="shared" si="72"/>
        <v>3</v>
      </c>
      <c r="G274" s="47">
        <v>50</v>
      </c>
      <c r="H274" s="5">
        <f>G274*E274</f>
        <v>10</v>
      </c>
      <c r="I274" s="7">
        <f>J274*G274</f>
        <v>30.000000000000004</v>
      </c>
      <c r="J274" s="8">
        <f t="shared" si="70"/>
        <v>0.60000000000000009</v>
      </c>
    </row>
    <row r="275" spans="1:15" ht="15.75" customHeight="1" x14ac:dyDescent="0.25">
      <c r="A275" s="181"/>
      <c r="B275" s="60">
        <f t="shared" si="71"/>
        <v>2</v>
      </c>
      <c r="C275" s="194"/>
      <c r="D275" s="36" t="s">
        <v>27</v>
      </c>
      <c r="E275" s="6">
        <v>5.0000000000000001E-3</v>
      </c>
      <c r="F275" s="58">
        <f t="shared" si="72"/>
        <v>3</v>
      </c>
      <c r="G275" s="47">
        <v>750</v>
      </c>
      <c r="H275" s="5">
        <f>G275*E275</f>
        <v>3.75</v>
      </c>
      <c r="I275" s="7">
        <f>J275*G275</f>
        <v>11.25</v>
      </c>
      <c r="J275" s="8">
        <f t="shared" si="70"/>
        <v>1.4999999999999999E-2</v>
      </c>
    </row>
    <row r="276" spans="1:15" ht="15.75" customHeight="1" x14ac:dyDescent="0.25">
      <c r="A276" s="181"/>
      <c r="B276" s="60">
        <f t="shared" si="71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2"/>
        <v>3</v>
      </c>
      <c r="G276" s="49">
        <v>75</v>
      </c>
      <c r="H276" s="5">
        <f>G276*E276</f>
        <v>3.4499999999999997</v>
      </c>
      <c r="I276" s="7">
        <f>J276*G276</f>
        <v>10.350000000000001</v>
      </c>
      <c r="J276" s="8">
        <f t="shared" si="70"/>
        <v>0.13800000000000001</v>
      </c>
    </row>
    <row r="277" spans="1:15" ht="15.75" customHeight="1" x14ac:dyDescent="0.25">
      <c r="A277" s="181"/>
      <c r="B277" s="60">
        <f t="shared" si="71"/>
        <v>2</v>
      </c>
      <c r="C277" s="184"/>
      <c r="D277" s="36" t="s">
        <v>12</v>
      </c>
      <c r="E277" s="6">
        <v>2.4E-2</v>
      </c>
      <c r="F277" s="58">
        <f t="shared" si="72"/>
        <v>3</v>
      </c>
      <c r="G277" s="47">
        <v>53</v>
      </c>
      <c r="H277" s="5">
        <f>G277*E277</f>
        <v>1.272</v>
      </c>
      <c r="I277" s="7">
        <f>J277*G277</f>
        <v>3.8160000000000003</v>
      </c>
      <c r="J277" s="8">
        <f t="shared" si="70"/>
        <v>7.2000000000000008E-2</v>
      </c>
      <c r="L277"/>
      <c r="M277"/>
      <c r="N277"/>
      <c r="O277"/>
    </row>
    <row r="278" spans="1:15" ht="15.75" customHeight="1" x14ac:dyDescent="0.25">
      <c r="A278" s="181"/>
      <c r="B278" s="60">
        <f t="shared" si="71"/>
        <v>2</v>
      </c>
      <c r="C278" s="184"/>
      <c r="D278" s="36" t="s">
        <v>13</v>
      </c>
      <c r="E278" s="40">
        <v>2.0000000000000001E-4</v>
      </c>
      <c r="F278" s="58">
        <f t="shared" si="72"/>
        <v>3</v>
      </c>
      <c r="G278" s="47">
        <v>315</v>
      </c>
      <c r="H278" s="5">
        <f>G278*E278</f>
        <v>6.3E-2</v>
      </c>
      <c r="I278" s="7">
        <f>J278*G278</f>
        <v>0.18900000000000003</v>
      </c>
      <c r="J278" s="8">
        <f t="shared" si="70"/>
        <v>6.0000000000000006E-4</v>
      </c>
      <c r="L278"/>
      <c r="M278"/>
      <c r="N278"/>
      <c r="O278"/>
    </row>
    <row r="279" spans="1:15" ht="15.75" customHeight="1" x14ac:dyDescent="0.25">
      <c r="A279" s="181"/>
      <c r="B279" s="60">
        <f t="shared" si="71"/>
        <v>2</v>
      </c>
      <c r="C279" s="185"/>
      <c r="D279" s="36" t="s">
        <v>79</v>
      </c>
      <c r="E279" s="6">
        <v>0.17199999999999999</v>
      </c>
      <c r="F279" s="58">
        <f t="shared" si="72"/>
        <v>3</v>
      </c>
      <c r="G279" s="47"/>
      <c r="H279" s="5"/>
      <c r="I279" s="7"/>
      <c r="J279" s="8">
        <f t="shared" si="70"/>
        <v>0.51600000000000001</v>
      </c>
      <c r="L279"/>
      <c r="M279"/>
      <c r="N279"/>
      <c r="O279"/>
    </row>
    <row r="280" spans="1:15" ht="15.75" customHeight="1" x14ac:dyDescent="0.25">
      <c r="A280" s="191"/>
      <c r="B280" s="60">
        <f t="shared" si="71"/>
        <v>2</v>
      </c>
      <c r="C280" s="3" t="s">
        <v>38</v>
      </c>
      <c r="D280" s="41" t="s">
        <v>38</v>
      </c>
      <c r="E280" s="6">
        <v>0.04</v>
      </c>
      <c r="F280" s="58">
        <f t="shared" si="72"/>
        <v>3</v>
      </c>
      <c r="G280" s="47">
        <v>40</v>
      </c>
      <c r="H280" s="5">
        <f>G280*E280</f>
        <v>1.6</v>
      </c>
      <c r="I280" s="7">
        <f>J280*G280</f>
        <v>4.8</v>
      </c>
      <c r="J280" s="8">
        <f t="shared" si="70"/>
        <v>0.12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116"/>
      <c r="G281" s="116"/>
      <c r="H281" s="2">
        <f>SUM(H263:H280)</f>
        <v>61.000000000000014</v>
      </c>
      <c r="I281" s="2">
        <f>SUM(I263:I280)</f>
        <v>183.00000000000006</v>
      </c>
      <c r="J281" s="45">
        <f>SUM(J263:J280)</f>
        <v>2.7926325000000003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2</v>
      </c>
      <c r="G282" s="49">
        <v>40</v>
      </c>
      <c r="H282" s="5">
        <f t="shared" ref="H282:H291" si="73">G282*E282</f>
        <v>2.4</v>
      </c>
      <c r="I282" s="7">
        <f t="shared" ref="I282:I291" si="74">J282*G282</f>
        <v>4.8</v>
      </c>
      <c r="J282" s="8">
        <f>F282*E282</f>
        <v>0.12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2</v>
      </c>
      <c r="G283" s="49">
        <v>40</v>
      </c>
      <c r="H283" s="5">
        <f t="shared" si="73"/>
        <v>0.32</v>
      </c>
      <c r="I283" s="7">
        <f t="shared" si="74"/>
        <v>0.64</v>
      </c>
      <c r="J283" s="8">
        <f t="shared" ref="J283:J304" si="75">F283*E283</f>
        <v>1.6E-2</v>
      </c>
    </row>
    <row r="284" spans="1:15" ht="15.75" customHeight="1" x14ac:dyDescent="0.25">
      <c r="A284" s="181"/>
      <c r="B284" s="60">
        <f t="shared" ref="B284:B304" si="76">B283</f>
        <v>2</v>
      </c>
      <c r="C284" s="182"/>
      <c r="D284" s="37" t="s">
        <v>13</v>
      </c>
      <c r="E284" s="40">
        <v>2.0000000000000001E-4</v>
      </c>
      <c r="F284" s="58">
        <f t="shared" ref="F284:F304" si="77">F283</f>
        <v>2</v>
      </c>
      <c r="G284" s="49">
        <v>315</v>
      </c>
      <c r="H284" s="5">
        <f t="shared" si="73"/>
        <v>6.3E-2</v>
      </c>
      <c r="I284" s="7">
        <f t="shared" si="74"/>
        <v>0.126</v>
      </c>
      <c r="J284" s="8">
        <f t="shared" si="75"/>
        <v>4.0000000000000002E-4</v>
      </c>
    </row>
    <row r="285" spans="1:15" ht="15.75" customHeight="1" x14ac:dyDescent="0.25">
      <c r="A285" s="181"/>
      <c r="B285" s="60">
        <f t="shared" si="76"/>
        <v>2</v>
      </c>
      <c r="C285" s="182"/>
      <c r="D285" s="36" t="s">
        <v>12</v>
      </c>
      <c r="E285" s="6">
        <v>3.0000000000000001E-3</v>
      </c>
      <c r="F285" s="58">
        <f t="shared" si="77"/>
        <v>2</v>
      </c>
      <c r="G285" s="49">
        <v>53</v>
      </c>
      <c r="H285" s="5">
        <f t="shared" si="73"/>
        <v>0.159</v>
      </c>
      <c r="I285" s="7">
        <f t="shared" si="74"/>
        <v>0.318</v>
      </c>
      <c r="J285" s="8">
        <f t="shared" si="75"/>
        <v>6.0000000000000001E-3</v>
      </c>
    </row>
    <row r="286" spans="1:15" ht="15.75" customHeight="1" x14ac:dyDescent="0.25">
      <c r="A286" s="181"/>
      <c r="B286" s="60">
        <f t="shared" si="76"/>
        <v>2</v>
      </c>
      <c r="C286" s="182"/>
      <c r="D286" s="37" t="s">
        <v>7</v>
      </c>
      <c r="E286" s="6">
        <v>3.0000000000000001E-3</v>
      </c>
      <c r="F286" s="58">
        <f t="shared" si="77"/>
        <v>2</v>
      </c>
      <c r="G286" s="47">
        <v>115</v>
      </c>
      <c r="H286" s="5">
        <f t="shared" si="73"/>
        <v>0.34500000000000003</v>
      </c>
      <c r="I286" s="7">
        <f t="shared" si="74"/>
        <v>0.69000000000000006</v>
      </c>
      <c r="J286" s="8">
        <f t="shared" si="75"/>
        <v>6.0000000000000001E-3</v>
      </c>
    </row>
    <row r="287" spans="1:15" ht="15.75" customHeight="1" x14ac:dyDescent="0.25">
      <c r="A287" s="181"/>
      <c r="B287" s="60">
        <f t="shared" si="76"/>
        <v>2</v>
      </c>
      <c r="C287" s="183" t="s">
        <v>23</v>
      </c>
      <c r="D287" s="36" t="s">
        <v>8</v>
      </c>
      <c r="E287" s="6">
        <v>0.1</v>
      </c>
      <c r="F287" s="58">
        <f t="shared" si="77"/>
        <v>2</v>
      </c>
      <c r="G287" s="47">
        <v>50</v>
      </c>
      <c r="H287" s="5">
        <f t="shared" si="73"/>
        <v>5</v>
      </c>
      <c r="I287" s="7">
        <f t="shared" si="74"/>
        <v>10</v>
      </c>
      <c r="J287" s="8">
        <f t="shared" si="75"/>
        <v>0.2</v>
      </c>
    </row>
    <row r="288" spans="1:15" ht="15.75" customHeight="1" x14ac:dyDescent="0.25">
      <c r="A288" s="181"/>
      <c r="B288" s="60">
        <f t="shared" si="76"/>
        <v>2</v>
      </c>
      <c r="C288" s="184"/>
      <c r="D288" s="36" t="s">
        <v>18</v>
      </c>
      <c r="E288" s="6">
        <v>0.02</v>
      </c>
      <c r="F288" s="58">
        <f t="shared" si="77"/>
        <v>2</v>
      </c>
      <c r="G288" s="47">
        <v>48</v>
      </c>
      <c r="H288" s="5">
        <f t="shared" si="73"/>
        <v>0.96</v>
      </c>
      <c r="I288" s="7">
        <f t="shared" si="74"/>
        <v>1.92</v>
      </c>
      <c r="J288" s="8">
        <f t="shared" si="75"/>
        <v>0.04</v>
      </c>
    </row>
    <row r="289" spans="1:51" ht="15.75" customHeight="1" x14ac:dyDescent="0.25">
      <c r="A289" s="181"/>
      <c r="B289" s="60">
        <f t="shared" si="76"/>
        <v>2</v>
      </c>
      <c r="C289" s="184"/>
      <c r="D289" s="36" t="s">
        <v>9</v>
      </c>
      <c r="E289" s="6">
        <v>1.3000000000000001E-2</v>
      </c>
      <c r="F289" s="58">
        <f t="shared" si="77"/>
        <v>2</v>
      </c>
      <c r="G289" s="47">
        <v>40</v>
      </c>
      <c r="H289" s="5">
        <f t="shared" si="73"/>
        <v>0.52</v>
      </c>
      <c r="I289" s="7">
        <f t="shared" si="74"/>
        <v>1.04</v>
      </c>
      <c r="J289" s="8">
        <f t="shared" si="75"/>
        <v>2.6000000000000002E-2</v>
      </c>
      <c r="L289"/>
      <c r="M289"/>
      <c r="N289"/>
      <c r="O289"/>
    </row>
    <row r="290" spans="1:51" ht="15.75" customHeight="1" x14ac:dyDescent="0.25">
      <c r="A290" s="181"/>
      <c r="B290" s="60">
        <f t="shared" si="76"/>
        <v>2</v>
      </c>
      <c r="C290" s="184"/>
      <c r="D290" s="37" t="s">
        <v>11</v>
      </c>
      <c r="E290" s="6">
        <v>1.2E-2</v>
      </c>
      <c r="F290" s="58">
        <f t="shared" si="77"/>
        <v>2</v>
      </c>
      <c r="G290" s="47">
        <v>27</v>
      </c>
      <c r="H290" s="5">
        <f t="shared" si="73"/>
        <v>0.32400000000000001</v>
      </c>
      <c r="I290" s="7">
        <f t="shared" si="74"/>
        <v>0.64800000000000002</v>
      </c>
      <c r="J290" s="8">
        <f t="shared" si="75"/>
        <v>2.4E-2</v>
      </c>
      <c r="L290"/>
      <c r="M290"/>
      <c r="N290"/>
      <c r="O290"/>
    </row>
    <row r="291" spans="1:51" ht="15.75" customHeight="1" x14ac:dyDescent="0.25">
      <c r="A291" s="181"/>
      <c r="B291" s="60">
        <f t="shared" si="76"/>
        <v>2</v>
      </c>
      <c r="C291" s="184"/>
      <c r="D291" s="37" t="s">
        <v>7</v>
      </c>
      <c r="E291" s="6">
        <v>5.0000000000000001E-3</v>
      </c>
      <c r="F291" s="58">
        <f t="shared" si="77"/>
        <v>2</v>
      </c>
      <c r="G291" s="47">
        <v>115</v>
      </c>
      <c r="H291" s="5">
        <f t="shared" si="73"/>
        <v>0.57500000000000007</v>
      </c>
      <c r="I291" s="7">
        <f t="shared" si="74"/>
        <v>1.1500000000000001</v>
      </c>
      <c r="J291" s="8">
        <f t="shared" si="75"/>
        <v>0.01</v>
      </c>
      <c r="L291"/>
      <c r="M291"/>
      <c r="N291"/>
      <c r="O291"/>
    </row>
    <row r="292" spans="1:51" ht="15.75" customHeight="1" x14ac:dyDescent="0.25">
      <c r="A292" s="181"/>
      <c r="B292" s="60">
        <f t="shared" si="76"/>
        <v>2</v>
      </c>
      <c r="C292" s="185"/>
      <c r="D292" s="37" t="s">
        <v>79</v>
      </c>
      <c r="E292" s="6">
        <v>0.17499999999999999</v>
      </c>
      <c r="F292" s="58">
        <f t="shared" si="77"/>
        <v>2</v>
      </c>
      <c r="G292" s="48"/>
      <c r="H292" s="120"/>
      <c r="I292" s="7"/>
      <c r="J292" s="6">
        <f t="shared" si="75"/>
        <v>0.35</v>
      </c>
      <c r="L292"/>
      <c r="M292"/>
      <c r="N292"/>
      <c r="O292"/>
    </row>
    <row r="293" spans="1:51" ht="15.75" customHeight="1" x14ac:dyDescent="0.25">
      <c r="A293" s="181"/>
      <c r="B293" s="60">
        <f t="shared" si="76"/>
        <v>2</v>
      </c>
      <c r="C293" s="186" t="s">
        <v>34</v>
      </c>
      <c r="D293" s="36" t="s">
        <v>61</v>
      </c>
      <c r="E293" s="6">
        <f>H293/G293</f>
        <v>8.3251282051282072E-2</v>
      </c>
      <c r="F293" s="58">
        <f t="shared" si="77"/>
        <v>2</v>
      </c>
      <c r="G293" s="47">
        <v>195</v>
      </c>
      <c r="H293" s="5">
        <f>61-H282-H283-H284-H285-H286-H287-H288-H289-H290-H291-H294-H295-H296-H297-H298-H299-H300-H302-H303-H304</f>
        <v>16.234000000000005</v>
      </c>
      <c r="I293" s="7">
        <f t="shared" ref="I293:I300" si="78">J293*G293</f>
        <v>32.468000000000011</v>
      </c>
      <c r="J293" s="8">
        <f t="shared" si="75"/>
        <v>0.16650256410256414</v>
      </c>
      <c r="L293"/>
      <c r="M293"/>
      <c r="N293"/>
      <c r="O293"/>
    </row>
    <row r="294" spans="1:51" ht="15.75" customHeight="1" x14ac:dyDescent="0.25">
      <c r="A294" s="181"/>
      <c r="B294" s="60">
        <f t="shared" si="76"/>
        <v>2</v>
      </c>
      <c r="C294" s="187"/>
      <c r="D294" s="36" t="s">
        <v>9</v>
      </c>
      <c r="E294" s="6">
        <v>0.02</v>
      </c>
      <c r="F294" s="58">
        <f t="shared" si="77"/>
        <v>2</v>
      </c>
      <c r="G294" s="49">
        <v>40</v>
      </c>
      <c r="H294" s="5">
        <f t="shared" ref="H294:H300" si="79">G294*E294</f>
        <v>0.8</v>
      </c>
      <c r="I294" s="7">
        <f t="shared" si="78"/>
        <v>1.6</v>
      </c>
      <c r="J294" s="8">
        <f t="shared" si="75"/>
        <v>0.04</v>
      </c>
      <c r="L294"/>
      <c r="M294"/>
      <c r="N294"/>
      <c r="O294"/>
    </row>
    <row r="295" spans="1:51" ht="15.75" customHeight="1" x14ac:dyDescent="0.25">
      <c r="A295" s="181"/>
      <c r="B295" s="60">
        <f t="shared" si="76"/>
        <v>2</v>
      </c>
      <c r="C295" s="187"/>
      <c r="D295" s="37" t="s">
        <v>11</v>
      </c>
      <c r="E295" s="6">
        <v>1.2999999999999999E-2</v>
      </c>
      <c r="F295" s="58">
        <f t="shared" si="77"/>
        <v>2</v>
      </c>
      <c r="G295" s="47">
        <v>27</v>
      </c>
      <c r="H295" s="5">
        <f t="shared" si="79"/>
        <v>0.35099999999999998</v>
      </c>
      <c r="I295" s="7">
        <f t="shared" si="78"/>
        <v>0.70199999999999996</v>
      </c>
      <c r="J295" s="8">
        <f t="shared" si="75"/>
        <v>2.5999999999999999E-2</v>
      </c>
    </row>
    <row r="296" spans="1:51" ht="15.75" customHeight="1" x14ac:dyDescent="0.25">
      <c r="A296" s="181"/>
      <c r="B296" s="60">
        <f t="shared" si="76"/>
        <v>2</v>
      </c>
      <c r="C296" s="187"/>
      <c r="D296" s="37" t="s">
        <v>27</v>
      </c>
      <c r="E296" s="6">
        <v>0.01</v>
      </c>
      <c r="F296" s="58">
        <f t="shared" si="77"/>
        <v>2</v>
      </c>
      <c r="G296" s="47">
        <v>750</v>
      </c>
      <c r="H296" s="5">
        <f t="shared" si="79"/>
        <v>7.5</v>
      </c>
      <c r="I296" s="7">
        <f t="shared" si="78"/>
        <v>15</v>
      </c>
      <c r="J296" s="8">
        <f t="shared" si="75"/>
        <v>0.02</v>
      </c>
    </row>
    <row r="297" spans="1:51" ht="15.75" customHeight="1" x14ac:dyDescent="0.25">
      <c r="A297" s="181"/>
      <c r="B297" s="60">
        <f t="shared" si="76"/>
        <v>2</v>
      </c>
      <c r="C297" s="188"/>
      <c r="D297" s="37" t="s">
        <v>87</v>
      </c>
      <c r="E297" s="6">
        <v>5.8000000000000003E-2</v>
      </c>
      <c r="F297" s="58">
        <f t="shared" si="77"/>
        <v>2</v>
      </c>
      <c r="G297" s="47">
        <v>58</v>
      </c>
      <c r="H297" s="5">
        <f t="shared" si="79"/>
        <v>3.3640000000000003</v>
      </c>
      <c r="I297" s="7">
        <f t="shared" si="78"/>
        <v>6.7280000000000006</v>
      </c>
      <c r="J297" s="8">
        <f>F297*E297</f>
        <v>0.11600000000000001</v>
      </c>
    </row>
    <row r="298" spans="1:51" ht="15.75" customHeight="1" x14ac:dyDescent="0.25">
      <c r="A298" s="181"/>
      <c r="B298" s="60">
        <f t="shared" si="7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77"/>
        <v>2</v>
      </c>
      <c r="G298" s="53">
        <v>150</v>
      </c>
      <c r="H298" s="43">
        <f t="shared" si="79"/>
        <v>6.8999999999999995</v>
      </c>
      <c r="I298" s="43">
        <f t="shared" si="78"/>
        <v>13.799999999999999</v>
      </c>
      <c r="J298" s="6">
        <f>F298*E298</f>
        <v>9.1999999999999998E-2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76"/>
        <v>2</v>
      </c>
      <c r="C299" s="184"/>
      <c r="D299" s="36" t="s">
        <v>12</v>
      </c>
      <c r="E299" s="6">
        <v>2.4E-2</v>
      </c>
      <c r="F299" s="58">
        <f t="shared" si="77"/>
        <v>2</v>
      </c>
      <c r="G299" s="47">
        <v>53</v>
      </c>
      <c r="H299" s="5">
        <f t="shared" si="79"/>
        <v>1.272</v>
      </c>
      <c r="I299" s="7">
        <f t="shared" si="78"/>
        <v>2.544</v>
      </c>
      <c r="J299" s="8">
        <f t="shared" si="75"/>
        <v>4.8000000000000001E-2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76"/>
        <v>2</v>
      </c>
      <c r="C300" s="184"/>
      <c r="D300" s="36" t="s">
        <v>13</v>
      </c>
      <c r="E300" s="40">
        <v>2.0000000000000001E-4</v>
      </c>
      <c r="F300" s="58">
        <f t="shared" si="77"/>
        <v>2</v>
      </c>
      <c r="G300" s="47">
        <v>315</v>
      </c>
      <c r="H300" s="5">
        <f t="shared" si="79"/>
        <v>6.3E-2</v>
      </c>
      <c r="I300" s="7">
        <f t="shared" si="78"/>
        <v>0.126</v>
      </c>
      <c r="J300" s="8">
        <f t="shared" si="75"/>
        <v>4.0000000000000002E-4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76"/>
        <v>2</v>
      </c>
      <c r="C301" s="185"/>
      <c r="D301" s="36" t="s">
        <v>79</v>
      </c>
      <c r="E301" s="6">
        <v>0.17199999999999999</v>
      </c>
      <c r="F301" s="58">
        <f t="shared" si="77"/>
        <v>2</v>
      </c>
      <c r="G301" s="47"/>
      <c r="H301" s="5"/>
      <c r="I301" s="7"/>
      <c r="J301" s="8">
        <f t="shared" si="75"/>
        <v>0.34399999999999997</v>
      </c>
    </row>
    <row r="302" spans="1:51" ht="15.75" customHeight="1" x14ac:dyDescent="0.25">
      <c r="A302" s="181"/>
      <c r="B302" s="60">
        <f t="shared" si="76"/>
        <v>2</v>
      </c>
      <c r="C302" s="3" t="s">
        <v>38</v>
      </c>
      <c r="D302" s="41" t="s">
        <v>38</v>
      </c>
      <c r="E302" s="6">
        <v>0.04</v>
      </c>
      <c r="F302" s="58">
        <f t="shared" si="77"/>
        <v>2</v>
      </c>
      <c r="G302" s="47">
        <v>40</v>
      </c>
      <c r="H302" s="5">
        <f>G302*E302</f>
        <v>1.6</v>
      </c>
      <c r="I302" s="7">
        <f>J302*G302</f>
        <v>3.2</v>
      </c>
      <c r="J302" s="8">
        <f t="shared" si="75"/>
        <v>0.08</v>
      </c>
    </row>
    <row r="303" spans="1:51" ht="15.75" customHeight="1" x14ac:dyDescent="0.25">
      <c r="A303" s="181"/>
      <c r="B303" s="60">
        <f t="shared" si="76"/>
        <v>2</v>
      </c>
      <c r="C303" s="118" t="s">
        <v>22</v>
      </c>
      <c r="D303" s="39" t="s">
        <v>22</v>
      </c>
      <c r="E303" s="6">
        <v>0.05</v>
      </c>
      <c r="F303" s="58">
        <f t="shared" si="77"/>
        <v>2</v>
      </c>
      <c r="G303" s="48">
        <v>95</v>
      </c>
      <c r="H303" s="5">
        <f>G303*E303</f>
        <v>4.75</v>
      </c>
      <c r="I303" s="7">
        <f>J303*G303</f>
        <v>9.5</v>
      </c>
      <c r="J303" s="8">
        <f t="shared" si="75"/>
        <v>0.1</v>
      </c>
      <c r="L303"/>
      <c r="M303"/>
      <c r="N303"/>
      <c r="O303"/>
    </row>
    <row r="304" spans="1:51" ht="15.75" customHeight="1" x14ac:dyDescent="0.25">
      <c r="A304" s="181"/>
      <c r="B304" s="60">
        <f t="shared" si="76"/>
        <v>2</v>
      </c>
      <c r="C304" s="121" t="s">
        <v>14</v>
      </c>
      <c r="D304" s="36" t="s">
        <v>14</v>
      </c>
      <c r="E304" s="8">
        <v>0.1</v>
      </c>
      <c r="F304" s="58">
        <f t="shared" si="77"/>
        <v>2</v>
      </c>
      <c r="G304" s="48">
        <v>75</v>
      </c>
      <c r="H304" s="5">
        <f>G304*E304</f>
        <v>7.5</v>
      </c>
      <c r="I304" s="7">
        <f>J304*G304</f>
        <v>15</v>
      </c>
      <c r="J304" s="8">
        <f t="shared" si="75"/>
        <v>0.2</v>
      </c>
    </row>
    <row r="305" spans="1:14" ht="15.75" customHeight="1" x14ac:dyDescent="0.25">
      <c r="A305" s="174" t="s">
        <v>41</v>
      </c>
      <c r="B305" s="174"/>
      <c r="C305" s="174"/>
      <c r="D305" s="174"/>
      <c r="E305" s="116"/>
      <c r="F305" s="116"/>
      <c r="G305" s="116"/>
      <c r="H305" s="2">
        <f>SUM(H282:H304)</f>
        <v>61</v>
      </c>
      <c r="I305" s="2">
        <f>SUM(I282:I304)</f>
        <v>122</v>
      </c>
      <c r="J305" s="45">
        <f>SUM(J282:J304)</f>
        <v>2.0313025641025648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1769</v>
      </c>
      <c r="J306" s="54">
        <f>J28+J50+J73+J91+J128+J152+J178+J202+J233+J259+J281+J305</f>
        <v>27.154396730769236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118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89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N43:P43"/>
    <mergeCell ref="C44:C47"/>
    <mergeCell ref="A50:D50"/>
    <mergeCell ref="A54:B54"/>
    <mergeCell ref="A55:A72"/>
    <mergeCell ref="C55:C60"/>
    <mergeCell ref="C61:C65"/>
    <mergeCell ref="C66:C67"/>
    <mergeCell ref="C68:C71"/>
    <mergeCell ref="A29:A49"/>
    <mergeCell ref="C29:C30"/>
    <mergeCell ref="C31:C36"/>
    <mergeCell ref="C37:C41"/>
    <mergeCell ref="C42:C43"/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322"/>
  <sheetViews>
    <sheetView view="pageBreakPreview" zoomScaleSheetLayoutView="100" workbookViewId="0">
      <selection activeCell="P18" sqref="P18:R40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3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9" style="22" customWidth="1"/>
    <col min="18" max="18" width="14.28515625" style="13" customWidth="1"/>
    <col min="19" max="19" width="10.28515625" style="13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137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151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138</v>
      </c>
      <c r="N5" s="231" t="s">
        <v>152</v>
      </c>
      <c r="O5" s="233"/>
      <c r="P5" s="231" t="s">
        <v>139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2</v>
      </c>
      <c r="C7" s="130" t="s">
        <v>59</v>
      </c>
      <c r="D7" s="36" t="s">
        <v>3</v>
      </c>
      <c r="E7" s="44">
        <v>0.06</v>
      </c>
      <c r="F7" s="47">
        <f>B7*43-11</f>
        <v>75</v>
      </c>
      <c r="G7" s="47">
        <f t="shared" ref="G7:G16" si="0">Q7</f>
        <v>160</v>
      </c>
      <c r="H7" s="5">
        <f t="shared" ref="H7:H16" si="1">G7*E7</f>
        <v>9.6</v>
      </c>
      <c r="I7" s="7">
        <f t="shared" ref="I7:I16" si="2">J7*G7</f>
        <v>720</v>
      </c>
      <c r="J7" s="8">
        <f>F7*E7</f>
        <v>4.5</v>
      </c>
      <c r="L7" s="36" t="s">
        <v>3</v>
      </c>
      <c r="M7" s="8">
        <f>J7+J107</f>
        <v>10.875</v>
      </c>
      <c r="N7" s="8">
        <v>0.24</v>
      </c>
      <c r="O7" s="49">
        <v>170</v>
      </c>
      <c r="P7" s="8">
        <f>M7-N7++((Q7-O7)*N7)/Q7</f>
        <v>10.62</v>
      </c>
      <c r="Q7" s="49">
        <v>160</v>
      </c>
      <c r="R7" s="4">
        <f>P7*Q7</f>
        <v>1699.1999999999998</v>
      </c>
    </row>
    <row r="8" spans="1:18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75</v>
      </c>
      <c r="G8" s="47">
        <f t="shared" si="0"/>
        <v>50</v>
      </c>
      <c r="H8" s="5">
        <f t="shared" si="1"/>
        <v>1.25</v>
      </c>
      <c r="I8" s="7">
        <f t="shared" si="2"/>
        <v>93.75</v>
      </c>
      <c r="J8" s="8">
        <f t="shared" ref="J8:J28" si="3">F8*E8</f>
        <v>1.875</v>
      </c>
      <c r="L8" s="36" t="s">
        <v>4</v>
      </c>
      <c r="M8" s="8">
        <f>J8+J179+J238+J282</f>
        <v>13.025</v>
      </c>
      <c r="N8" s="8">
        <v>0.66</v>
      </c>
      <c r="O8" s="49">
        <v>40</v>
      </c>
      <c r="P8" s="8">
        <f t="shared" ref="P8:P40" si="4">M8-N8++((Q8-O8)*N8)/Q8</f>
        <v>12.497</v>
      </c>
      <c r="Q8" s="49">
        <v>50</v>
      </c>
      <c r="R8" s="4">
        <f t="shared" ref="R8:R40" si="5">P8*Q8</f>
        <v>624.85</v>
      </c>
    </row>
    <row r="9" spans="1:18" x14ac:dyDescent="0.25">
      <c r="A9" s="203"/>
      <c r="B9" s="57">
        <f t="shared" ref="B9:B28" si="6">B8</f>
        <v>2</v>
      </c>
      <c r="C9" s="197"/>
      <c r="D9" s="36" t="s">
        <v>6</v>
      </c>
      <c r="E9" s="44">
        <v>0.05</v>
      </c>
      <c r="F9" s="58">
        <f t="shared" ref="F9:F28" si="7">F8</f>
        <v>75</v>
      </c>
      <c r="G9" s="48">
        <f t="shared" si="0"/>
        <v>38</v>
      </c>
      <c r="H9" s="5">
        <f t="shared" si="1"/>
        <v>1.9000000000000001</v>
      </c>
      <c r="I9" s="7">
        <f t="shared" si="2"/>
        <v>142.5</v>
      </c>
      <c r="J9" s="8">
        <f t="shared" si="3"/>
        <v>3.75</v>
      </c>
      <c r="L9" s="36" t="s">
        <v>6</v>
      </c>
      <c r="M9" s="8">
        <f>J9+J30+J55+J129+J159+J211+J234+J239+J263</f>
        <v>24.439</v>
      </c>
      <c r="N9" s="8">
        <v>1.2780000000000002</v>
      </c>
      <c r="O9" s="49">
        <v>38</v>
      </c>
      <c r="P9" s="8">
        <f t="shared" si="4"/>
        <v>23.161000000000001</v>
      </c>
      <c r="Q9" s="49">
        <v>38</v>
      </c>
      <c r="R9" s="4">
        <f t="shared" si="5"/>
        <v>880.11800000000005</v>
      </c>
    </row>
    <row r="10" spans="1:18" x14ac:dyDescent="0.25">
      <c r="A10" s="203"/>
      <c r="B10" s="57">
        <f t="shared" si="6"/>
        <v>2</v>
      </c>
      <c r="C10" s="197"/>
      <c r="D10" s="36" t="s">
        <v>8</v>
      </c>
      <c r="E10" s="44">
        <v>2.7E-2</v>
      </c>
      <c r="F10" s="58">
        <f t="shared" si="7"/>
        <v>75</v>
      </c>
      <c r="G10" s="49">
        <f t="shared" si="0"/>
        <v>50</v>
      </c>
      <c r="H10" s="5">
        <f t="shared" si="1"/>
        <v>1.35</v>
      </c>
      <c r="I10" s="7">
        <f t="shared" si="2"/>
        <v>101.25</v>
      </c>
      <c r="J10" s="8">
        <f t="shared" si="3"/>
        <v>2.0249999999999999</v>
      </c>
      <c r="L10" s="36" t="s">
        <v>8</v>
      </c>
      <c r="M10" s="8">
        <f>J10+J32+J57+J66+J78+J111+J133+J144+J161+J165+J184+J216+J240+J253+J265+J274+J287</f>
        <v>123.43700000000001</v>
      </c>
      <c r="N10" s="8">
        <v>4.226</v>
      </c>
      <c r="O10" s="49">
        <v>50</v>
      </c>
      <c r="P10" s="8">
        <f t="shared" si="4"/>
        <v>119.21100000000001</v>
      </c>
      <c r="Q10" s="49">
        <v>50</v>
      </c>
      <c r="R10" s="4">
        <f t="shared" si="5"/>
        <v>5960.5500000000011</v>
      </c>
    </row>
    <row r="11" spans="1:18" x14ac:dyDescent="0.25">
      <c r="A11" s="203"/>
      <c r="B11" s="57">
        <f t="shared" si="6"/>
        <v>2</v>
      </c>
      <c r="C11" s="197"/>
      <c r="D11" s="36" t="s">
        <v>9</v>
      </c>
      <c r="E11" s="44">
        <v>1.2999999999999999E-2</v>
      </c>
      <c r="F11" s="58">
        <f t="shared" si="7"/>
        <v>75</v>
      </c>
      <c r="G11" s="50">
        <f t="shared" si="0"/>
        <v>40</v>
      </c>
      <c r="H11" s="5">
        <f t="shared" si="1"/>
        <v>0.52</v>
      </c>
      <c r="I11" s="7">
        <f t="shared" si="2"/>
        <v>39</v>
      </c>
      <c r="J11" s="8">
        <f t="shared" si="3"/>
        <v>0.97499999999999998</v>
      </c>
      <c r="L11" s="36" t="s">
        <v>9</v>
      </c>
      <c r="M11" s="8">
        <f>J11+J20+J34+J59+J74+J80+J113+J119+J132+J135+J163+J167+J180+J186+J191+J214+J218+J224+J241+J267+J283+J289+J294</f>
        <v>27.313000000000002</v>
      </c>
      <c r="N11" s="8">
        <v>0.73200000000000021</v>
      </c>
      <c r="O11" s="49">
        <v>40</v>
      </c>
      <c r="P11" s="8">
        <f t="shared" si="4"/>
        <v>26.581000000000003</v>
      </c>
      <c r="Q11" s="49">
        <v>40</v>
      </c>
      <c r="R11" s="4">
        <f t="shared" si="5"/>
        <v>1063.2400000000002</v>
      </c>
    </row>
    <row r="12" spans="1:18" x14ac:dyDescent="0.25">
      <c r="A12" s="203"/>
      <c r="B12" s="57">
        <f t="shared" si="6"/>
        <v>2</v>
      </c>
      <c r="C12" s="197"/>
      <c r="D12" s="36" t="s">
        <v>11</v>
      </c>
      <c r="E12" s="44">
        <v>1.2E-2</v>
      </c>
      <c r="F12" s="58">
        <f t="shared" si="7"/>
        <v>75</v>
      </c>
      <c r="G12" s="47">
        <f t="shared" si="0"/>
        <v>27</v>
      </c>
      <c r="H12" s="5">
        <f t="shared" si="1"/>
        <v>0.32400000000000001</v>
      </c>
      <c r="I12" s="7">
        <f t="shared" si="2"/>
        <v>24.3</v>
      </c>
      <c r="J12" s="8">
        <f t="shared" si="3"/>
        <v>0.9</v>
      </c>
      <c r="L12" s="36" t="s">
        <v>11</v>
      </c>
      <c r="M12" s="8">
        <f>J12+J21+J35+J60+J81+J85+J108+J114+J120+J136+J142+J164+J168++J187+J192+J219+J225+J242+J268+J290+J295</f>
        <v>20.410999999999998</v>
      </c>
      <c r="N12" s="8">
        <v>0.56600000000000006</v>
      </c>
      <c r="O12" s="49">
        <v>27</v>
      </c>
      <c r="P12" s="8">
        <f t="shared" si="4"/>
        <v>19.844999999999999</v>
      </c>
      <c r="Q12" s="49">
        <v>27</v>
      </c>
      <c r="R12" s="4">
        <f t="shared" si="5"/>
        <v>535.81499999999994</v>
      </c>
    </row>
    <row r="13" spans="1:18" x14ac:dyDescent="0.25">
      <c r="A13" s="203"/>
      <c r="B13" s="57">
        <f t="shared" si="6"/>
        <v>2</v>
      </c>
      <c r="C13" s="197"/>
      <c r="D13" s="36" t="s">
        <v>32</v>
      </c>
      <c r="E13" s="19">
        <v>7.4999999999999997E-3</v>
      </c>
      <c r="F13" s="58">
        <f t="shared" si="7"/>
        <v>75</v>
      </c>
      <c r="G13" s="47">
        <f t="shared" si="0"/>
        <v>190</v>
      </c>
      <c r="H13" s="5">
        <f t="shared" si="1"/>
        <v>1.425</v>
      </c>
      <c r="I13" s="7">
        <f t="shared" si="2"/>
        <v>106.875</v>
      </c>
      <c r="J13" s="8">
        <f t="shared" si="3"/>
        <v>0.5625</v>
      </c>
      <c r="L13" s="36" t="s">
        <v>45</v>
      </c>
      <c r="M13" s="8">
        <f>J13+J63+J116+J141+J221+J243+J271</f>
        <v>4.1425000000000001</v>
      </c>
      <c r="N13" s="8">
        <v>0.16200000000000001</v>
      </c>
      <c r="O13" s="49">
        <v>170</v>
      </c>
      <c r="P13" s="8">
        <f t="shared" si="4"/>
        <v>3.9975526315789476</v>
      </c>
      <c r="Q13" s="49">
        <v>190</v>
      </c>
      <c r="R13" s="4">
        <f t="shared" si="5"/>
        <v>759.53500000000008</v>
      </c>
    </row>
    <row r="14" spans="1:18" x14ac:dyDescent="0.25">
      <c r="A14" s="203"/>
      <c r="B14" s="57">
        <f t="shared" si="6"/>
        <v>2</v>
      </c>
      <c r="C14" s="197"/>
      <c r="D14" s="36" t="s">
        <v>27</v>
      </c>
      <c r="E14" s="44">
        <v>5.0000000000000001E-3</v>
      </c>
      <c r="F14" s="58">
        <f t="shared" si="7"/>
        <v>75</v>
      </c>
      <c r="G14" s="47">
        <f t="shared" si="0"/>
        <v>750</v>
      </c>
      <c r="H14" s="5">
        <f t="shared" si="1"/>
        <v>3.75</v>
      </c>
      <c r="I14" s="7">
        <f t="shared" si="2"/>
        <v>281.25</v>
      </c>
      <c r="J14" s="8">
        <f t="shared" si="3"/>
        <v>0.375</v>
      </c>
      <c r="L14" s="36" t="s">
        <v>27</v>
      </c>
      <c r="M14" s="8">
        <f>J14+J19+J44+J67+J87+J122+J145+J172+J174+J193+J227+J244+J254+J275+J296</f>
        <v>7.4119999999999999</v>
      </c>
      <c r="N14" s="8">
        <v>0.28700000000000003</v>
      </c>
      <c r="O14" s="49">
        <v>750</v>
      </c>
      <c r="P14" s="8">
        <f t="shared" si="4"/>
        <v>7.125</v>
      </c>
      <c r="Q14" s="49">
        <v>750</v>
      </c>
      <c r="R14" s="4">
        <f t="shared" si="5"/>
        <v>5343.75</v>
      </c>
    </row>
    <row r="15" spans="1:18" s="66" customFormat="1" x14ac:dyDescent="0.25">
      <c r="A15" s="203"/>
      <c r="B15" s="65">
        <f t="shared" si="6"/>
        <v>2</v>
      </c>
      <c r="C15" s="197"/>
      <c r="D15" s="36" t="s">
        <v>12</v>
      </c>
      <c r="E15" s="19">
        <v>2.5000000000000001E-3</v>
      </c>
      <c r="F15" s="58">
        <f t="shared" si="7"/>
        <v>75</v>
      </c>
      <c r="G15" s="47">
        <f t="shared" si="0"/>
        <v>55</v>
      </c>
      <c r="H15" s="5">
        <f t="shared" si="1"/>
        <v>0.13750000000000001</v>
      </c>
      <c r="I15" s="7">
        <f t="shared" si="2"/>
        <v>10.3125</v>
      </c>
      <c r="J15" s="8">
        <f t="shared" si="3"/>
        <v>0.1875</v>
      </c>
      <c r="K15"/>
      <c r="L15" s="36" t="s">
        <v>12</v>
      </c>
      <c r="M15" s="8">
        <f>J15+J24+J46+J69+J77+J124+J148+J182 +J196+J229+J245+J277+J285+J299</f>
        <v>15.3315</v>
      </c>
      <c r="N15" s="8">
        <v>0.44800000000000001</v>
      </c>
      <c r="O15" s="49">
        <v>53</v>
      </c>
      <c r="P15" s="8">
        <f>M15-N15++((Q15-O15)*N15)/Q15</f>
        <v>14.899790909090909</v>
      </c>
      <c r="Q15" s="49">
        <v>55</v>
      </c>
      <c r="R15" s="4">
        <f t="shared" si="5"/>
        <v>819.48849999999993</v>
      </c>
    </row>
    <row r="16" spans="1:18" x14ac:dyDescent="0.25">
      <c r="A16" s="203"/>
      <c r="B16" s="57">
        <f t="shared" si="6"/>
        <v>2</v>
      </c>
      <c r="C16" s="197"/>
      <c r="D16" s="36" t="s">
        <v>13</v>
      </c>
      <c r="E16" s="19">
        <v>4.0000000000000002E-4</v>
      </c>
      <c r="F16" s="58">
        <f t="shared" si="7"/>
        <v>75</v>
      </c>
      <c r="G16" s="47">
        <f t="shared" si="0"/>
        <v>1000</v>
      </c>
      <c r="H16" s="5">
        <f t="shared" si="1"/>
        <v>0.4</v>
      </c>
      <c r="I16" s="4">
        <f t="shared" si="2"/>
        <v>30.000000000000004</v>
      </c>
      <c r="J16" s="8">
        <f t="shared" si="3"/>
        <v>3.0000000000000002E-2</v>
      </c>
      <c r="L16" s="36" t="s">
        <v>13</v>
      </c>
      <c r="M16" s="8">
        <f>J16+J25+J47+J70+J125+J149+J181+J197+J230+J246+J278+J284+J300</f>
        <v>0.22300000000000003</v>
      </c>
      <c r="N16" s="8">
        <v>9.5999999999999992E-3</v>
      </c>
      <c r="O16" s="49">
        <v>315</v>
      </c>
      <c r="P16" s="8">
        <f t="shared" si="4"/>
        <v>0.21997600000000003</v>
      </c>
      <c r="Q16" s="49">
        <v>1000</v>
      </c>
      <c r="R16" s="4">
        <f t="shared" si="5"/>
        <v>219.97600000000003</v>
      </c>
    </row>
    <row r="17" spans="1:19" x14ac:dyDescent="0.25">
      <c r="A17" s="203"/>
      <c r="B17" s="57">
        <f t="shared" si="6"/>
        <v>2</v>
      </c>
      <c r="C17" s="198"/>
      <c r="D17" s="36" t="s">
        <v>79</v>
      </c>
      <c r="E17" s="44">
        <v>0.2</v>
      </c>
      <c r="F17" s="58">
        <f t="shared" si="7"/>
        <v>75</v>
      </c>
      <c r="G17" s="47"/>
      <c r="H17" s="5"/>
      <c r="I17" s="7"/>
      <c r="J17" s="8">
        <f>F17*E17</f>
        <v>15</v>
      </c>
      <c r="L17" s="36" t="s">
        <v>81</v>
      </c>
      <c r="M17" s="8">
        <f>J18+J38+J61+J110+J118+J139+J215+J223+J248+J269</f>
        <v>35.267593750000003</v>
      </c>
      <c r="N17" s="8">
        <v>0.90982750000000001</v>
      </c>
      <c r="O17" s="49">
        <v>400</v>
      </c>
      <c r="P17" s="8">
        <f t="shared" si="4"/>
        <v>34.357766250000005</v>
      </c>
      <c r="Q17" s="49">
        <v>400</v>
      </c>
      <c r="R17" s="4">
        <f t="shared" si="5"/>
        <v>13743.106500000002</v>
      </c>
    </row>
    <row r="18" spans="1:19" x14ac:dyDescent="0.25">
      <c r="A18" s="203"/>
      <c r="B18" s="57">
        <f t="shared" si="6"/>
        <v>2</v>
      </c>
      <c r="C18" s="220" t="s">
        <v>80</v>
      </c>
      <c r="D18" s="36" t="s">
        <v>81</v>
      </c>
      <c r="E18" s="44">
        <f>H18/G18</f>
        <v>4.5096249999999997E-2</v>
      </c>
      <c r="F18" s="58">
        <f t="shared" si="7"/>
        <v>75</v>
      </c>
      <c r="G18" s="47">
        <f>Q17</f>
        <v>400</v>
      </c>
      <c r="H18" s="43">
        <f>(61-H7-H8-H9-H10-H11-H12-H13-H14-H15-H16-H17-H19-H20-H21-H22-H23-H24-H25-H26-H27-H28)</f>
        <v>18.038499999999999</v>
      </c>
      <c r="I18" s="4">
        <f t="shared" ref="I18:I25" si="8">J18*G18</f>
        <v>1352.8874999999998</v>
      </c>
      <c r="J18" s="8">
        <f t="shared" si="3"/>
        <v>3.3822187499999998</v>
      </c>
      <c r="L18" s="36" t="s">
        <v>87</v>
      </c>
      <c r="M18" s="8">
        <f>J22+J86+J112+J194+J217+J297</f>
        <v>17.357999999999997</v>
      </c>
      <c r="N18" s="8">
        <v>0.54400000000000004</v>
      </c>
      <c r="O18" s="49">
        <v>58</v>
      </c>
      <c r="P18" s="8">
        <f t="shared" si="4"/>
        <v>16.813999999999997</v>
      </c>
      <c r="Q18" s="49">
        <v>58</v>
      </c>
      <c r="R18" s="4">
        <f t="shared" si="5"/>
        <v>975.21199999999976</v>
      </c>
    </row>
    <row r="19" spans="1:19" x14ac:dyDescent="0.25">
      <c r="A19" s="203"/>
      <c r="B19" s="57">
        <f t="shared" si="6"/>
        <v>2</v>
      </c>
      <c r="C19" s="220"/>
      <c r="D19" s="36" t="s">
        <v>27</v>
      </c>
      <c r="E19" s="44">
        <v>8.0000000000000002E-3</v>
      </c>
      <c r="F19" s="58">
        <f t="shared" si="7"/>
        <v>75</v>
      </c>
      <c r="G19" s="47">
        <f>Q14</f>
        <v>750</v>
      </c>
      <c r="H19" s="5">
        <f t="shared" ref="H19:H25" si="9">G19*E19</f>
        <v>6</v>
      </c>
      <c r="I19" s="7">
        <f t="shared" si="8"/>
        <v>450</v>
      </c>
      <c r="J19" s="8">
        <f t="shared" si="3"/>
        <v>0.6</v>
      </c>
      <c r="L19" s="36" t="s">
        <v>74</v>
      </c>
      <c r="M19" s="8">
        <f>J23+J45+J147+J228</f>
        <v>5.1400000000000006</v>
      </c>
      <c r="N19" s="8">
        <v>0.16</v>
      </c>
      <c r="O19" s="49">
        <v>140</v>
      </c>
      <c r="P19" s="8">
        <f t="shared" si="4"/>
        <v>4.9800000000000004</v>
      </c>
      <c r="Q19" s="49">
        <v>140</v>
      </c>
      <c r="R19" s="4">
        <f t="shared" si="5"/>
        <v>697.2</v>
      </c>
    </row>
    <row r="20" spans="1:19" x14ac:dyDescent="0.25">
      <c r="A20" s="203"/>
      <c r="B20" s="57">
        <f t="shared" si="6"/>
        <v>2</v>
      </c>
      <c r="C20" s="220"/>
      <c r="D20" s="36" t="s">
        <v>9</v>
      </c>
      <c r="E20" s="44">
        <v>1.6E-2</v>
      </c>
      <c r="F20" s="58">
        <f t="shared" si="7"/>
        <v>75</v>
      </c>
      <c r="G20" s="47">
        <f>Q11</f>
        <v>40</v>
      </c>
      <c r="H20" s="5">
        <f t="shared" si="9"/>
        <v>0.64</v>
      </c>
      <c r="I20" s="7">
        <f t="shared" si="8"/>
        <v>48</v>
      </c>
      <c r="J20" s="8">
        <f t="shared" si="3"/>
        <v>1.2</v>
      </c>
      <c r="L20" s="36" t="s">
        <v>38</v>
      </c>
      <c r="M20" s="8">
        <f>J27+J49+J72+J89+J127+J151+J176+J199+J232+J257+J280+J302+J39+J249</f>
        <v>37.048999999999999</v>
      </c>
      <c r="N20" s="8">
        <v>1.2810000000000001</v>
      </c>
      <c r="O20" s="49">
        <v>40</v>
      </c>
      <c r="P20" s="8">
        <f t="shared" si="4"/>
        <v>35.768000000000001</v>
      </c>
      <c r="Q20" s="49">
        <v>40</v>
      </c>
      <c r="R20" s="4">
        <f t="shared" si="5"/>
        <v>1430.72</v>
      </c>
    </row>
    <row r="21" spans="1:19" x14ac:dyDescent="0.25">
      <c r="A21" s="203"/>
      <c r="B21" s="57">
        <f t="shared" si="6"/>
        <v>2</v>
      </c>
      <c r="C21" s="220"/>
      <c r="D21" s="36" t="s">
        <v>11</v>
      </c>
      <c r="E21" s="44">
        <v>1.0999999999999999E-2</v>
      </c>
      <c r="F21" s="58">
        <f t="shared" si="7"/>
        <v>75</v>
      </c>
      <c r="G21" s="47">
        <f>Q12</f>
        <v>27</v>
      </c>
      <c r="H21" s="5">
        <f t="shared" si="9"/>
        <v>0.29699999999999999</v>
      </c>
      <c r="I21" s="7">
        <f t="shared" si="8"/>
        <v>22.274999999999999</v>
      </c>
      <c r="J21" s="8">
        <f t="shared" si="3"/>
        <v>0.82499999999999996</v>
      </c>
      <c r="L21" s="36" t="s">
        <v>14</v>
      </c>
      <c r="M21" s="8">
        <f>J28+J68+J75+J195+J276+J304</f>
        <v>27.436999999999998</v>
      </c>
      <c r="N21" s="8">
        <v>0.96799999999999997</v>
      </c>
      <c r="O21" s="49">
        <v>75</v>
      </c>
      <c r="P21" s="8">
        <f t="shared" si="4"/>
        <v>26.39985714285714</v>
      </c>
      <c r="Q21" s="49">
        <v>70</v>
      </c>
      <c r="R21" s="4">
        <f t="shared" si="5"/>
        <v>1847.9899999999998</v>
      </c>
    </row>
    <row r="22" spans="1:19" s="66" customFormat="1" x14ac:dyDescent="0.25">
      <c r="A22" s="203"/>
      <c r="B22" s="65">
        <f t="shared" si="6"/>
        <v>2</v>
      </c>
      <c r="C22" s="220"/>
      <c r="D22" s="36" t="s">
        <v>87</v>
      </c>
      <c r="E22" s="44">
        <v>4.5999999999999999E-2</v>
      </c>
      <c r="F22" s="58">
        <f t="shared" si="7"/>
        <v>75</v>
      </c>
      <c r="G22" s="47">
        <f>Q18</f>
        <v>58</v>
      </c>
      <c r="H22" s="5">
        <f t="shared" si="9"/>
        <v>2.6680000000000001</v>
      </c>
      <c r="I22" s="7">
        <f t="shared" si="8"/>
        <v>200.1</v>
      </c>
      <c r="J22" s="8">
        <f t="shared" si="3"/>
        <v>3.4499999999999997</v>
      </c>
      <c r="K22"/>
      <c r="L22" s="37" t="s">
        <v>7</v>
      </c>
      <c r="M22" s="8">
        <f>J31+J36+J42+J56+J82+J109+J115+J131+J137+J140+J160+J169+J183+J188+J213+J220+J237+J252+J264+J286+J291</f>
        <v>6.0350000000000001</v>
      </c>
      <c r="N22" s="8">
        <v>0.192</v>
      </c>
      <c r="O22" s="49">
        <v>115</v>
      </c>
      <c r="P22" s="8">
        <f t="shared" si="4"/>
        <v>5.843</v>
      </c>
      <c r="Q22" s="49">
        <v>115</v>
      </c>
      <c r="R22" s="4">
        <f t="shared" si="5"/>
        <v>671.94500000000005</v>
      </c>
    </row>
    <row r="23" spans="1:19" x14ac:dyDescent="0.25">
      <c r="A23" s="203"/>
      <c r="B23" s="57">
        <f t="shared" si="6"/>
        <v>2</v>
      </c>
      <c r="C23" s="196" t="s">
        <v>39</v>
      </c>
      <c r="D23" s="36" t="s">
        <v>74</v>
      </c>
      <c r="E23" s="44">
        <v>0.02</v>
      </c>
      <c r="F23" s="58">
        <f t="shared" si="7"/>
        <v>75</v>
      </c>
      <c r="G23" s="47">
        <f>Q19</f>
        <v>140</v>
      </c>
      <c r="H23" s="5">
        <f t="shared" si="9"/>
        <v>2.8000000000000003</v>
      </c>
      <c r="I23" s="7">
        <f t="shared" si="8"/>
        <v>210</v>
      </c>
      <c r="J23" s="8">
        <f t="shared" si="3"/>
        <v>1.5</v>
      </c>
      <c r="L23" s="37" t="s">
        <v>18</v>
      </c>
      <c r="M23" s="8">
        <f>J33+J185+J288</f>
        <v>4.5</v>
      </c>
      <c r="N23" s="8">
        <v>0.14000000000000001</v>
      </c>
      <c r="O23" s="49">
        <v>48</v>
      </c>
      <c r="P23" s="8">
        <f t="shared" si="4"/>
        <v>4.3656000000000006</v>
      </c>
      <c r="Q23" s="49">
        <v>50</v>
      </c>
      <c r="R23" s="4">
        <f t="shared" si="5"/>
        <v>218.28000000000003</v>
      </c>
    </row>
    <row r="24" spans="1:19" x14ac:dyDescent="0.25">
      <c r="A24" s="203"/>
      <c r="B24" s="57">
        <f t="shared" si="6"/>
        <v>2</v>
      </c>
      <c r="C24" s="197"/>
      <c r="D24" s="36" t="s">
        <v>12</v>
      </c>
      <c r="E24" s="44">
        <v>0.02</v>
      </c>
      <c r="F24" s="58">
        <f t="shared" si="7"/>
        <v>75</v>
      </c>
      <c r="G24" s="47">
        <f>Q15</f>
        <v>55</v>
      </c>
      <c r="H24" s="5">
        <f t="shared" si="9"/>
        <v>1.1000000000000001</v>
      </c>
      <c r="I24" s="7">
        <f t="shared" si="8"/>
        <v>82.5</v>
      </c>
      <c r="J24" s="8">
        <f t="shared" si="3"/>
        <v>1.5</v>
      </c>
      <c r="L24" s="37" t="s">
        <v>69</v>
      </c>
      <c r="M24" s="8">
        <f>J40+J146+J250+J255</f>
        <v>4.758</v>
      </c>
      <c r="N24" s="8">
        <v>0.32400000000000001</v>
      </c>
      <c r="O24" s="49">
        <v>84</v>
      </c>
      <c r="P24" s="8">
        <f t="shared" si="4"/>
        <v>4.4340000000000002</v>
      </c>
      <c r="Q24" s="49">
        <v>84</v>
      </c>
      <c r="R24" s="4">
        <f t="shared" si="5"/>
        <v>372.45600000000002</v>
      </c>
    </row>
    <row r="25" spans="1:19" x14ac:dyDescent="0.25">
      <c r="A25" s="203"/>
      <c r="B25" s="57">
        <f t="shared" si="6"/>
        <v>2</v>
      </c>
      <c r="C25" s="197"/>
      <c r="D25" s="36" t="s">
        <v>13</v>
      </c>
      <c r="E25" s="19">
        <v>2.0000000000000001E-4</v>
      </c>
      <c r="F25" s="58">
        <f t="shared" si="7"/>
        <v>75</v>
      </c>
      <c r="G25" s="47">
        <f>Q16</f>
        <v>1000</v>
      </c>
      <c r="H25" s="5">
        <f t="shared" si="9"/>
        <v>0.2</v>
      </c>
      <c r="I25" s="4">
        <f t="shared" si="8"/>
        <v>15.000000000000002</v>
      </c>
      <c r="J25" s="8">
        <f>F25*E25</f>
        <v>1.5000000000000001E-2</v>
      </c>
      <c r="L25" s="37" t="s">
        <v>19</v>
      </c>
      <c r="M25" s="8">
        <f>J41+J251</f>
        <v>0.80499999999999994</v>
      </c>
      <c r="N25" s="8">
        <v>4.4999999999999998E-2</v>
      </c>
      <c r="O25" s="49">
        <v>180</v>
      </c>
      <c r="P25" s="8">
        <f t="shared" si="4"/>
        <v>0.7599999999999999</v>
      </c>
      <c r="Q25" s="49">
        <v>180</v>
      </c>
      <c r="R25" s="4">
        <f t="shared" si="5"/>
        <v>136.79999999999998</v>
      </c>
      <c r="S25" s="20"/>
    </row>
    <row r="26" spans="1:19" s="66" customFormat="1" x14ac:dyDescent="0.25">
      <c r="A26" s="203"/>
      <c r="B26" s="65">
        <f t="shared" si="6"/>
        <v>2</v>
      </c>
      <c r="C26" s="198"/>
      <c r="D26" s="36" t="s">
        <v>79</v>
      </c>
      <c r="E26" s="44">
        <v>0.2</v>
      </c>
      <c r="F26" s="58">
        <f t="shared" si="7"/>
        <v>75</v>
      </c>
      <c r="G26" s="47"/>
      <c r="H26" s="5"/>
      <c r="I26" s="7"/>
      <c r="J26" s="8">
        <f t="shared" si="3"/>
        <v>15</v>
      </c>
      <c r="K26"/>
      <c r="L26" s="37" t="s">
        <v>21</v>
      </c>
      <c r="M26" s="8">
        <f>J43+J173</f>
        <v>9.8209999999999997</v>
      </c>
      <c r="N26" s="8">
        <v>0.24399999999999999</v>
      </c>
      <c r="O26" s="49">
        <v>100</v>
      </c>
      <c r="P26" s="8">
        <f t="shared" si="4"/>
        <v>9.574535353535353</v>
      </c>
      <c r="Q26" s="49">
        <v>99</v>
      </c>
      <c r="R26" s="4">
        <f t="shared" si="5"/>
        <v>947.87899999999991</v>
      </c>
    </row>
    <row r="27" spans="1:19" x14ac:dyDescent="0.25">
      <c r="A27" s="203"/>
      <c r="B27" s="57">
        <f t="shared" si="6"/>
        <v>2</v>
      </c>
      <c r="C27" s="130" t="s">
        <v>38</v>
      </c>
      <c r="D27" s="36" t="s">
        <v>38</v>
      </c>
      <c r="E27" s="44">
        <v>0.04</v>
      </c>
      <c r="F27" s="58">
        <f t="shared" si="7"/>
        <v>75</v>
      </c>
      <c r="G27" s="47">
        <f>Q20</f>
        <v>40</v>
      </c>
      <c r="H27" s="5">
        <f>G27*E27</f>
        <v>1.6</v>
      </c>
      <c r="I27" s="7">
        <f>J27*G27</f>
        <v>120</v>
      </c>
      <c r="J27" s="8">
        <f t="shared" si="3"/>
        <v>3</v>
      </c>
      <c r="L27" s="36" t="s">
        <v>70</v>
      </c>
      <c r="M27" s="8">
        <f>J50+J90</f>
        <v>15</v>
      </c>
      <c r="N27" s="8">
        <v>0.1</v>
      </c>
      <c r="O27" s="49">
        <v>98</v>
      </c>
      <c r="P27" s="8">
        <f t="shared" si="4"/>
        <v>14.9</v>
      </c>
      <c r="Q27" s="49">
        <v>98</v>
      </c>
      <c r="R27" s="4">
        <f t="shared" si="5"/>
        <v>1460.2</v>
      </c>
    </row>
    <row r="28" spans="1:19" x14ac:dyDescent="0.25">
      <c r="A28" s="215"/>
      <c r="B28" s="57">
        <f t="shared" si="6"/>
        <v>2</v>
      </c>
      <c r="C28" s="130" t="s">
        <v>14</v>
      </c>
      <c r="D28" s="36" t="s">
        <v>14</v>
      </c>
      <c r="E28" s="8">
        <v>0.1</v>
      </c>
      <c r="F28" s="58">
        <f t="shared" si="7"/>
        <v>75</v>
      </c>
      <c r="G28" s="48">
        <f>Q21</f>
        <v>70</v>
      </c>
      <c r="H28" s="5">
        <f>G28*E28</f>
        <v>7</v>
      </c>
      <c r="I28" s="7">
        <f>J28*G28</f>
        <v>525</v>
      </c>
      <c r="J28" s="8">
        <f t="shared" si="3"/>
        <v>7.5</v>
      </c>
      <c r="L28" s="36" t="s">
        <v>10</v>
      </c>
      <c r="M28" s="8">
        <f>J58+J162+J266</f>
        <v>6.1750000000000007</v>
      </c>
      <c r="N28" s="8">
        <v>0.17500000000000002</v>
      </c>
      <c r="O28" s="49">
        <v>60</v>
      </c>
      <c r="P28" s="8">
        <f t="shared" si="4"/>
        <v>5.9840909090909102</v>
      </c>
      <c r="Q28" s="49">
        <v>55</v>
      </c>
      <c r="R28" s="4">
        <f t="shared" si="5"/>
        <v>329.12500000000006</v>
      </c>
    </row>
    <row r="29" spans="1:19" x14ac:dyDescent="0.25">
      <c r="A29" s="174" t="s">
        <v>41</v>
      </c>
      <c r="B29" s="174"/>
      <c r="C29" s="174"/>
      <c r="D29" s="174"/>
      <c r="E29" s="45"/>
      <c r="F29" s="125"/>
      <c r="G29" s="150"/>
      <c r="H29" s="2">
        <f>SUM(H7:H28)</f>
        <v>60.999999999999993</v>
      </c>
      <c r="I29" s="2">
        <f t="shared" ref="I29:J29" si="10">SUM(I7:I28)</f>
        <v>4575</v>
      </c>
      <c r="J29" s="45">
        <f t="shared" si="10"/>
        <v>68.152218750000003</v>
      </c>
      <c r="L29" s="36" t="s">
        <v>57</v>
      </c>
      <c r="M29" s="8">
        <f>J62+J270</f>
        <v>4.83</v>
      </c>
      <c r="N29" s="8">
        <v>0.12</v>
      </c>
      <c r="O29" s="49">
        <v>130</v>
      </c>
      <c r="P29" s="8">
        <f t="shared" si="4"/>
        <v>4.71</v>
      </c>
      <c r="Q29" s="49">
        <v>130</v>
      </c>
      <c r="R29" s="4">
        <f t="shared" si="5"/>
        <v>612.29999999999995</v>
      </c>
    </row>
    <row r="30" spans="1:19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B30*43-11</f>
        <v>75</v>
      </c>
      <c r="G30" s="49">
        <f>Q9</f>
        <v>38</v>
      </c>
      <c r="H30" s="130">
        <f t="shared" ref="H30:H36" si="11">E30*G30</f>
        <v>2.774</v>
      </c>
      <c r="I30" s="7">
        <f t="shared" ref="I30:I36" si="12">J30*G30</f>
        <v>208.04999999999998</v>
      </c>
      <c r="J30" s="6">
        <f>F30*E30</f>
        <v>5.4749999999999996</v>
      </c>
      <c r="L30" s="36" t="s">
        <v>24</v>
      </c>
      <c r="M30" s="8">
        <f>J64+J272</f>
        <v>0.32200000000000001</v>
      </c>
      <c r="N30" s="8">
        <v>8.0000000000000002E-3</v>
      </c>
      <c r="O30" s="49">
        <v>240</v>
      </c>
      <c r="P30" s="8">
        <f t="shared" si="4"/>
        <v>0.31537931034482758</v>
      </c>
      <c r="Q30" s="49">
        <v>290</v>
      </c>
      <c r="R30" s="4">
        <f t="shared" si="5"/>
        <v>91.46</v>
      </c>
    </row>
    <row r="31" spans="1:19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75</v>
      </c>
      <c r="G31" s="48">
        <f>Q22</f>
        <v>115</v>
      </c>
      <c r="H31" s="130">
        <f t="shared" si="11"/>
        <v>0.46</v>
      </c>
      <c r="I31" s="7">
        <f t="shared" si="12"/>
        <v>34.5</v>
      </c>
      <c r="J31" s="6">
        <f t="shared" ref="J31:J50" si="13">F31*E31</f>
        <v>0.3</v>
      </c>
      <c r="L31" s="38" t="s">
        <v>15</v>
      </c>
      <c r="M31" s="8">
        <f>J76+J235</f>
        <v>1.18</v>
      </c>
      <c r="N31" s="8">
        <v>0.08</v>
      </c>
      <c r="O31" s="49">
        <v>140</v>
      </c>
      <c r="P31" s="8">
        <f t="shared" si="4"/>
        <v>1.0938461538461537</v>
      </c>
      <c r="Q31" s="49">
        <v>130</v>
      </c>
      <c r="R31" s="4">
        <f t="shared" si="5"/>
        <v>142.19999999999999</v>
      </c>
    </row>
    <row r="32" spans="1:19" x14ac:dyDescent="0.25">
      <c r="A32" s="203"/>
      <c r="B32" s="57">
        <f t="shared" ref="B32:B50" si="14">B31</f>
        <v>2</v>
      </c>
      <c r="C32" s="210" t="s">
        <v>23</v>
      </c>
      <c r="D32" s="37" t="s">
        <v>8</v>
      </c>
      <c r="E32" s="6">
        <v>0.1</v>
      </c>
      <c r="F32" s="59">
        <f t="shared" ref="F32:F50" si="15">F31</f>
        <v>75</v>
      </c>
      <c r="G32" s="47">
        <f>Q10</f>
        <v>50</v>
      </c>
      <c r="H32" s="130">
        <f t="shared" si="11"/>
        <v>5</v>
      </c>
      <c r="I32" s="7">
        <f t="shared" si="12"/>
        <v>375</v>
      </c>
      <c r="J32" s="6">
        <f t="shared" si="13"/>
        <v>7.5</v>
      </c>
      <c r="L32" s="36" t="s">
        <v>61</v>
      </c>
      <c r="M32" s="8">
        <f>J84+J171+J190+J293</f>
        <v>18.6146717948718</v>
      </c>
      <c r="N32" s="8">
        <v>0.55896923076923077</v>
      </c>
      <c r="O32" s="49">
        <v>195</v>
      </c>
      <c r="P32" s="8">
        <f t="shared" si="4"/>
        <v>18.055702564102567</v>
      </c>
      <c r="Q32" s="49">
        <v>195</v>
      </c>
      <c r="R32" s="4">
        <f t="shared" si="5"/>
        <v>3520.8620000000005</v>
      </c>
      <c r="S32" s="20"/>
    </row>
    <row r="33" spans="1:18" x14ac:dyDescent="0.25">
      <c r="A33" s="203"/>
      <c r="B33" s="57">
        <f t="shared" si="14"/>
        <v>2</v>
      </c>
      <c r="C33" s="211"/>
      <c r="D33" s="37" t="s">
        <v>18</v>
      </c>
      <c r="E33" s="6">
        <v>0.02</v>
      </c>
      <c r="F33" s="59">
        <f t="shared" si="15"/>
        <v>75</v>
      </c>
      <c r="G33" s="48">
        <f>Q23</f>
        <v>50</v>
      </c>
      <c r="H33" s="130">
        <f t="shared" si="11"/>
        <v>1</v>
      </c>
      <c r="I33" s="7">
        <f t="shared" si="12"/>
        <v>75</v>
      </c>
      <c r="J33" s="6">
        <f t="shared" si="13"/>
        <v>1.5</v>
      </c>
      <c r="L33" s="38" t="s">
        <v>65</v>
      </c>
      <c r="M33" s="8">
        <f>J88+J175+J256</f>
        <v>49.400000000000006</v>
      </c>
      <c r="N33" s="8">
        <v>2.2000000000000002</v>
      </c>
      <c r="O33" s="49">
        <v>65</v>
      </c>
      <c r="P33" s="8">
        <f t="shared" si="4"/>
        <v>47.2</v>
      </c>
      <c r="Q33" s="49">
        <v>65</v>
      </c>
      <c r="R33" s="4">
        <f t="shared" si="5"/>
        <v>3068</v>
      </c>
    </row>
    <row r="34" spans="1:18" x14ac:dyDescent="0.25">
      <c r="A34" s="203"/>
      <c r="B34" s="57">
        <f t="shared" si="14"/>
        <v>2</v>
      </c>
      <c r="C34" s="211"/>
      <c r="D34" s="37" t="s">
        <v>9</v>
      </c>
      <c r="E34" s="6">
        <v>1.2999999999999999E-2</v>
      </c>
      <c r="F34" s="59">
        <f t="shared" si="15"/>
        <v>75</v>
      </c>
      <c r="G34" s="48">
        <f>Q11</f>
        <v>40</v>
      </c>
      <c r="H34" s="130">
        <f t="shared" si="11"/>
        <v>0.52</v>
      </c>
      <c r="I34" s="7">
        <f t="shared" si="12"/>
        <v>39</v>
      </c>
      <c r="J34" s="6">
        <f t="shared" si="13"/>
        <v>0.97499999999999998</v>
      </c>
      <c r="L34" s="39" t="s">
        <v>22</v>
      </c>
      <c r="M34" s="8">
        <f>J177+J200+J258+J303</f>
        <v>11.8</v>
      </c>
      <c r="N34" s="8">
        <v>0.85</v>
      </c>
      <c r="O34" s="49">
        <v>95</v>
      </c>
      <c r="P34" s="8">
        <f t="shared" si="4"/>
        <v>10.950000000000001</v>
      </c>
      <c r="Q34" s="49">
        <v>95</v>
      </c>
      <c r="R34" s="4">
        <f t="shared" si="5"/>
        <v>1040.25</v>
      </c>
    </row>
    <row r="35" spans="1:18" x14ac:dyDescent="0.25">
      <c r="A35" s="203"/>
      <c r="B35" s="57">
        <f t="shared" si="14"/>
        <v>2</v>
      </c>
      <c r="C35" s="211"/>
      <c r="D35" s="37" t="s">
        <v>11</v>
      </c>
      <c r="E35" s="6">
        <v>1.2E-2</v>
      </c>
      <c r="F35" s="59">
        <f t="shared" si="15"/>
        <v>75</v>
      </c>
      <c r="G35" s="48">
        <f>Q12</f>
        <v>27</v>
      </c>
      <c r="H35" s="130">
        <f t="shared" si="11"/>
        <v>0.32400000000000001</v>
      </c>
      <c r="I35" s="7">
        <f t="shared" si="12"/>
        <v>24.3</v>
      </c>
      <c r="J35" s="6">
        <f t="shared" si="13"/>
        <v>0.9</v>
      </c>
      <c r="L35" s="36" t="s">
        <v>25</v>
      </c>
      <c r="M35" s="8">
        <f>J123+J201+J298</f>
        <v>14.994</v>
      </c>
      <c r="N35" s="8">
        <v>0.49199999999999999</v>
      </c>
      <c r="O35" s="49">
        <v>150</v>
      </c>
      <c r="P35" s="8">
        <f t="shared" si="4"/>
        <v>14.559882352941175</v>
      </c>
      <c r="Q35" s="49">
        <v>170</v>
      </c>
      <c r="R35" s="4">
        <f t="shared" si="5"/>
        <v>2475.1799999999998</v>
      </c>
    </row>
    <row r="36" spans="1:18" x14ac:dyDescent="0.25">
      <c r="A36" s="203"/>
      <c r="B36" s="57">
        <f t="shared" si="14"/>
        <v>2</v>
      </c>
      <c r="C36" s="211"/>
      <c r="D36" s="37" t="s">
        <v>7</v>
      </c>
      <c r="E36" s="6">
        <v>5.0000000000000001E-3</v>
      </c>
      <c r="F36" s="59">
        <f t="shared" si="15"/>
        <v>75</v>
      </c>
      <c r="G36" s="48">
        <f>Q22</f>
        <v>115</v>
      </c>
      <c r="H36" s="130">
        <f t="shared" si="11"/>
        <v>0.57500000000000007</v>
      </c>
      <c r="I36" s="7">
        <f t="shared" si="12"/>
        <v>43.125</v>
      </c>
      <c r="J36" s="6">
        <f t="shared" si="13"/>
        <v>0.375</v>
      </c>
      <c r="L36" s="36" t="s">
        <v>17</v>
      </c>
      <c r="M36" s="8">
        <f>J236</f>
        <v>0.43</v>
      </c>
      <c r="N36" s="8">
        <v>0.08</v>
      </c>
      <c r="O36" s="49">
        <v>350</v>
      </c>
      <c r="P36" s="8">
        <f t="shared" si="4"/>
        <v>0.36777777777777776</v>
      </c>
      <c r="Q36" s="49">
        <v>450</v>
      </c>
      <c r="R36" s="4">
        <f t="shared" si="5"/>
        <v>165.5</v>
      </c>
    </row>
    <row r="37" spans="1:18" x14ac:dyDescent="0.25">
      <c r="A37" s="203"/>
      <c r="B37" s="57">
        <f t="shared" si="14"/>
        <v>2</v>
      </c>
      <c r="C37" s="212"/>
      <c r="D37" s="37" t="s">
        <v>79</v>
      </c>
      <c r="E37" s="6">
        <v>0.17499999999999999</v>
      </c>
      <c r="F37" s="59">
        <f t="shared" si="15"/>
        <v>75</v>
      </c>
      <c r="G37" s="48"/>
      <c r="H37" s="130"/>
      <c r="I37" s="7"/>
      <c r="J37" s="6">
        <f t="shared" si="13"/>
        <v>13.125</v>
      </c>
      <c r="L37" s="36" t="s">
        <v>90</v>
      </c>
      <c r="M37" s="8">
        <f>J79+J121+J166+J226</f>
        <v>7.6280000000000001</v>
      </c>
      <c r="N37" s="8">
        <v>0.13200000000000001</v>
      </c>
      <c r="O37" s="49">
        <v>55</v>
      </c>
      <c r="P37" s="8">
        <f t="shared" si="4"/>
        <v>7.4960000000000004</v>
      </c>
      <c r="Q37" s="49">
        <v>55</v>
      </c>
      <c r="R37" s="4">
        <f t="shared" si="5"/>
        <v>412.28000000000003</v>
      </c>
    </row>
    <row r="38" spans="1:18" x14ac:dyDescent="0.25">
      <c r="A38" s="203"/>
      <c r="B38" s="57">
        <f t="shared" si="14"/>
        <v>2</v>
      </c>
      <c r="C38" s="199" t="s">
        <v>102</v>
      </c>
      <c r="D38" s="37" t="s">
        <v>77</v>
      </c>
      <c r="E38" s="6">
        <f>H38/G38</f>
        <v>5.4237499999999973E-2</v>
      </c>
      <c r="F38" s="59">
        <f t="shared" si="15"/>
        <v>75</v>
      </c>
      <c r="G38" s="48">
        <f>Q17</f>
        <v>400</v>
      </c>
      <c r="H38" s="130">
        <f>61-H30-H31-H32-H33-H34-H35-H36-H37-H39-H40-H41-H42-H43-H44-H45-H46-H47-H48-H49-H50</f>
        <v>21.69499999999999</v>
      </c>
      <c r="I38" s="7">
        <f t="shared" ref="I38:I47" si="16">J38*G38</f>
        <v>1627.1249999999991</v>
      </c>
      <c r="J38" s="6">
        <f t="shared" si="13"/>
        <v>4.0678124999999978</v>
      </c>
      <c r="L38" s="37" t="s">
        <v>110</v>
      </c>
      <c r="M38" s="8">
        <f>J130+J212</f>
        <v>2.14</v>
      </c>
      <c r="N38" s="8">
        <v>0.06</v>
      </c>
      <c r="O38" s="49">
        <v>106</v>
      </c>
      <c r="P38" s="8">
        <f t="shared" si="4"/>
        <v>2.0821818181818181</v>
      </c>
      <c r="Q38" s="49">
        <v>110</v>
      </c>
      <c r="R38" s="4">
        <f t="shared" si="5"/>
        <v>229.04</v>
      </c>
    </row>
    <row r="39" spans="1:18" x14ac:dyDescent="0.25">
      <c r="A39" s="203"/>
      <c r="B39" s="57">
        <f t="shared" si="14"/>
        <v>2</v>
      </c>
      <c r="C39" s="199"/>
      <c r="D39" s="37" t="s">
        <v>38</v>
      </c>
      <c r="E39" s="6">
        <v>9.0000000000000011E-3</v>
      </c>
      <c r="F39" s="59">
        <f t="shared" si="15"/>
        <v>75</v>
      </c>
      <c r="G39" s="48">
        <f>Q20</f>
        <v>40</v>
      </c>
      <c r="H39" s="130">
        <f t="shared" ref="H39:H44" si="17">E39*G39</f>
        <v>0.36000000000000004</v>
      </c>
      <c r="I39" s="7">
        <f t="shared" si="16"/>
        <v>27</v>
      </c>
      <c r="J39" s="6">
        <f t="shared" si="13"/>
        <v>0.67500000000000004</v>
      </c>
      <c r="L39" s="36" t="s">
        <v>73</v>
      </c>
      <c r="M39" s="8">
        <f>J134</f>
        <v>0.32</v>
      </c>
      <c r="N39" s="8">
        <v>5.0000000000000001E-3</v>
      </c>
      <c r="O39" s="49">
        <v>40</v>
      </c>
      <c r="P39" s="8">
        <f t="shared" si="4"/>
        <v>0.315</v>
      </c>
      <c r="Q39" s="49">
        <v>40</v>
      </c>
      <c r="R39" s="4">
        <f t="shared" si="5"/>
        <v>12.6</v>
      </c>
    </row>
    <row r="40" spans="1:18" x14ac:dyDescent="0.25">
      <c r="A40" s="203"/>
      <c r="B40" s="57">
        <f t="shared" si="14"/>
        <v>2</v>
      </c>
      <c r="C40" s="199"/>
      <c r="D40" s="37" t="s">
        <v>69</v>
      </c>
      <c r="E40" s="6">
        <v>1.2E-2</v>
      </c>
      <c r="F40" s="59">
        <f t="shared" si="15"/>
        <v>75</v>
      </c>
      <c r="G40" s="48">
        <f>Q24</f>
        <v>84</v>
      </c>
      <c r="H40" s="130">
        <f t="shared" si="17"/>
        <v>1.008</v>
      </c>
      <c r="I40" s="7">
        <f t="shared" si="16"/>
        <v>75.600000000000009</v>
      </c>
      <c r="J40" s="6">
        <f t="shared" si="13"/>
        <v>0.9</v>
      </c>
      <c r="L40" s="36" t="s">
        <v>16</v>
      </c>
      <c r="M40" s="8">
        <f>J143</f>
        <v>0.25600000000000001</v>
      </c>
      <c r="N40" s="8">
        <v>4.0000000000000001E-3</v>
      </c>
      <c r="O40" s="49">
        <v>47</v>
      </c>
      <c r="P40" s="8">
        <f t="shared" si="4"/>
        <v>0.25258181818181819</v>
      </c>
      <c r="Q40" s="49">
        <v>55</v>
      </c>
      <c r="R40" s="4">
        <f t="shared" si="5"/>
        <v>13.891999999999999</v>
      </c>
    </row>
    <row r="41" spans="1:18" x14ac:dyDescent="0.25">
      <c r="A41" s="203"/>
      <c r="B41" s="57">
        <f t="shared" si="14"/>
        <v>2</v>
      </c>
      <c r="C41" s="199"/>
      <c r="D41" s="37" t="s">
        <v>19</v>
      </c>
      <c r="E41" s="6">
        <v>5.0000000000000001E-3</v>
      </c>
      <c r="F41" s="59">
        <f t="shared" si="15"/>
        <v>75</v>
      </c>
      <c r="G41" s="48">
        <f>Q25</f>
        <v>180</v>
      </c>
      <c r="H41" s="130">
        <f t="shared" si="17"/>
        <v>0.9</v>
      </c>
      <c r="I41" s="7">
        <f t="shared" si="16"/>
        <v>67.5</v>
      </c>
      <c r="J41" s="6">
        <f t="shared" si="13"/>
        <v>0.375</v>
      </c>
      <c r="L41" s="54" t="s">
        <v>41</v>
      </c>
      <c r="M41" s="54">
        <f>SUM(M7:M40)</f>
        <v>527.86926554487184</v>
      </c>
      <c r="N41" s="54">
        <f t="shared" ref="N41" si="18">SUM(N7:N40)</f>
        <v>18.281396730769234</v>
      </c>
      <c r="O41" s="54"/>
      <c r="P41" s="54">
        <f>SUM(P7:P40)</f>
        <v>509.73652099152935</v>
      </c>
      <c r="Q41" s="63"/>
      <c r="R41" s="30">
        <f>SUM(R7:R40)</f>
        <v>52520.999999999993</v>
      </c>
    </row>
    <row r="42" spans="1:18" x14ac:dyDescent="0.25">
      <c r="A42" s="203"/>
      <c r="B42" s="57">
        <f t="shared" si="14"/>
        <v>2</v>
      </c>
      <c r="C42" s="199"/>
      <c r="D42" s="37" t="s">
        <v>7</v>
      </c>
      <c r="E42" s="6">
        <v>3.0000000000000001E-3</v>
      </c>
      <c r="F42" s="59">
        <f t="shared" si="15"/>
        <v>75</v>
      </c>
      <c r="G42" s="48">
        <f>Q22</f>
        <v>115</v>
      </c>
      <c r="H42" s="130">
        <f t="shared" si="17"/>
        <v>0.34500000000000003</v>
      </c>
      <c r="I42" s="7">
        <f t="shared" si="16"/>
        <v>25.875</v>
      </c>
      <c r="J42" s="6">
        <f t="shared" si="13"/>
        <v>0.22500000000000001</v>
      </c>
      <c r="L42"/>
      <c r="M42"/>
      <c r="N42"/>
      <c r="O42"/>
      <c r="P42"/>
      <c r="Q42"/>
      <c r="R42" s="29"/>
    </row>
    <row r="43" spans="1:18" x14ac:dyDescent="0.25">
      <c r="A43" s="203"/>
      <c r="B43" s="57">
        <f t="shared" si="14"/>
        <v>2</v>
      </c>
      <c r="C43" s="204" t="s">
        <v>26</v>
      </c>
      <c r="D43" s="37" t="s">
        <v>21</v>
      </c>
      <c r="E43" s="6">
        <v>6.0999999999999999E-2</v>
      </c>
      <c r="F43" s="59">
        <f t="shared" si="15"/>
        <v>75</v>
      </c>
      <c r="G43" s="48">
        <f>Q26</f>
        <v>99</v>
      </c>
      <c r="H43" s="130">
        <f t="shared" si="17"/>
        <v>6.0389999999999997</v>
      </c>
      <c r="I43" s="7">
        <f t="shared" si="16"/>
        <v>452.92500000000001</v>
      </c>
      <c r="J43" s="6">
        <f t="shared" si="13"/>
        <v>4.5750000000000002</v>
      </c>
      <c r="L43" s="29"/>
      <c r="M43"/>
      <c r="N43"/>
      <c r="O43"/>
      <c r="P43" s="29"/>
      <c r="Q43"/>
      <c r="R43"/>
    </row>
    <row r="44" spans="1:18" ht="15.75" x14ac:dyDescent="0.25">
      <c r="A44" s="203"/>
      <c r="B44" s="57">
        <f t="shared" si="14"/>
        <v>2</v>
      </c>
      <c r="C44" s="204"/>
      <c r="D44" s="37" t="s">
        <v>27</v>
      </c>
      <c r="E44" s="6">
        <v>6.0000000000000001E-3</v>
      </c>
      <c r="F44" s="59">
        <f t="shared" si="15"/>
        <v>75</v>
      </c>
      <c r="G44" s="48">
        <f>Q14</f>
        <v>750</v>
      </c>
      <c r="H44" s="130">
        <f t="shared" si="17"/>
        <v>4.5</v>
      </c>
      <c r="I44" s="7">
        <f t="shared" si="16"/>
        <v>337.5</v>
      </c>
      <c r="J44" s="6">
        <f t="shared" si="13"/>
        <v>0.45</v>
      </c>
      <c r="L44" s="126" t="s">
        <v>95</v>
      </c>
      <c r="M44" s="61"/>
      <c r="N44" s="61"/>
      <c r="O44" s="61"/>
      <c r="P44" s="213" t="s">
        <v>130</v>
      </c>
      <c r="Q44" s="213"/>
      <c r="R44" s="213"/>
    </row>
    <row r="45" spans="1:18" x14ac:dyDescent="0.25">
      <c r="A45" s="203"/>
      <c r="B45" s="57">
        <f t="shared" si="14"/>
        <v>2</v>
      </c>
      <c r="C45" s="183" t="s">
        <v>39</v>
      </c>
      <c r="D45" s="36" t="s">
        <v>76</v>
      </c>
      <c r="E45" s="44">
        <v>0.02</v>
      </c>
      <c r="F45" s="59">
        <f t="shared" si="15"/>
        <v>75</v>
      </c>
      <c r="G45" s="47">
        <f>Q19</f>
        <v>140</v>
      </c>
      <c r="H45" s="5">
        <f>G45*E45</f>
        <v>2.8000000000000003</v>
      </c>
      <c r="I45" s="7">
        <f t="shared" si="16"/>
        <v>210</v>
      </c>
      <c r="J45" s="8">
        <f t="shared" si="13"/>
        <v>1.5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18" s="16" customFormat="1" x14ac:dyDescent="0.25">
      <c r="A46" s="203"/>
      <c r="B46" s="57">
        <f t="shared" si="14"/>
        <v>2</v>
      </c>
      <c r="C46" s="184"/>
      <c r="D46" s="36" t="s">
        <v>12</v>
      </c>
      <c r="E46" s="44">
        <v>0.02</v>
      </c>
      <c r="F46" s="59">
        <f t="shared" si="15"/>
        <v>75</v>
      </c>
      <c r="G46" s="47">
        <f>Q15</f>
        <v>55</v>
      </c>
      <c r="H46" s="5">
        <f>G46*E46</f>
        <v>1.1000000000000001</v>
      </c>
      <c r="I46" s="7">
        <f t="shared" si="16"/>
        <v>82.5</v>
      </c>
      <c r="J46" s="8">
        <f t="shared" si="13"/>
        <v>1.5</v>
      </c>
      <c r="K46"/>
      <c r="L46"/>
      <c r="M46" s="29"/>
      <c r="N46" s="29"/>
      <c r="O46" s="29"/>
      <c r="P46" s="29"/>
      <c r="Q46" t="s">
        <v>145</v>
      </c>
      <c r="R46" s="29">
        <f>R17</f>
        <v>13743.106500000002</v>
      </c>
    </row>
    <row r="47" spans="1:18" x14ac:dyDescent="0.25">
      <c r="A47" s="203"/>
      <c r="B47" s="57">
        <f t="shared" si="14"/>
        <v>2</v>
      </c>
      <c r="C47" s="184"/>
      <c r="D47" s="36" t="s">
        <v>13</v>
      </c>
      <c r="E47" s="19">
        <v>2.0000000000000001E-4</v>
      </c>
      <c r="F47" s="59">
        <f t="shared" si="15"/>
        <v>75</v>
      </c>
      <c r="G47" s="47">
        <f>Q16</f>
        <v>1000</v>
      </c>
      <c r="H47" s="5">
        <f>G47*E47</f>
        <v>0.2</v>
      </c>
      <c r="I47" s="7">
        <f t="shared" si="16"/>
        <v>15.000000000000002</v>
      </c>
      <c r="J47" s="8">
        <f>F47*E47</f>
        <v>1.5000000000000001E-2</v>
      </c>
      <c r="L47"/>
      <c r="M47" s="29"/>
      <c r="N47" s="29"/>
      <c r="O47" s="29"/>
      <c r="P47" s="29"/>
      <c r="Q47" t="s">
        <v>157</v>
      </c>
      <c r="R47" s="29">
        <f>R41-R17</f>
        <v>38777.893499999991</v>
      </c>
    </row>
    <row r="48" spans="1:18" x14ac:dyDescent="0.25">
      <c r="A48" s="203"/>
      <c r="B48" s="57">
        <f t="shared" si="14"/>
        <v>2</v>
      </c>
      <c r="C48" s="185"/>
      <c r="D48" s="36" t="s">
        <v>79</v>
      </c>
      <c r="E48" s="44">
        <v>0.2</v>
      </c>
      <c r="F48" s="59">
        <f t="shared" si="15"/>
        <v>75</v>
      </c>
      <c r="G48" s="47"/>
      <c r="H48" s="5"/>
      <c r="I48" s="7"/>
      <c r="J48" s="8">
        <f t="shared" si="13"/>
        <v>15</v>
      </c>
      <c r="L48"/>
      <c r="M48" s="27"/>
      <c r="N48" s="27"/>
      <c r="O48" s="27"/>
      <c r="P48" s="27"/>
      <c r="Q48" s="29"/>
      <c r="R48" s="29"/>
    </row>
    <row r="49" spans="1:18" x14ac:dyDescent="0.25">
      <c r="A49" s="203"/>
      <c r="B49" s="57">
        <f t="shared" si="14"/>
        <v>2</v>
      </c>
      <c r="C49" s="127" t="s">
        <v>38</v>
      </c>
      <c r="D49" s="37" t="s">
        <v>38</v>
      </c>
      <c r="E49" s="6">
        <v>0.04</v>
      </c>
      <c r="F49" s="59">
        <f t="shared" si="15"/>
        <v>75</v>
      </c>
      <c r="G49" s="48">
        <f>Q20</f>
        <v>40</v>
      </c>
      <c r="H49" s="130">
        <f>E49*G49</f>
        <v>1.6</v>
      </c>
      <c r="I49" s="7">
        <f>J49*G49</f>
        <v>120</v>
      </c>
      <c r="J49" s="6">
        <f t="shared" si="13"/>
        <v>3</v>
      </c>
      <c r="L49"/>
      <c r="M49"/>
      <c r="N49"/>
      <c r="O49"/>
      <c r="P49"/>
      <c r="Q49" s="27"/>
      <c r="R49"/>
    </row>
    <row r="50" spans="1:18" x14ac:dyDescent="0.25">
      <c r="A50" s="215"/>
      <c r="B50" s="57">
        <f t="shared" si="14"/>
        <v>2</v>
      </c>
      <c r="C50" s="128" t="s">
        <v>70</v>
      </c>
      <c r="D50" s="36" t="s">
        <v>70</v>
      </c>
      <c r="E50" s="8">
        <v>0.1</v>
      </c>
      <c r="F50" s="59">
        <f t="shared" si="15"/>
        <v>75</v>
      </c>
      <c r="G50" s="48">
        <f>Q27</f>
        <v>98</v>
      </c>
      <c r="H50" s="130">
        <f>E50*G50</f>
        <v>9.8000000000000007</v>
      </c>
      <c r="I50" s="7">
        <f>J50*G50</f>
        <v>735</v>
      </c>
      <c r="J50" s="6">
        <f t="shared" si="13"/>
        <v>7.5</v>
      </c>
      <c r="L50"/>
      <c r="M50"/>
      <c r="N50"/>
      <c r="O50"/>
      <c r="P50"/>
      <c r="Q50"/>
      <c r="R50"/>
    </row>
    <row r="51" spans="1:18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60.999999999999986</v>
      </c>
      <c r="I51" s="2">
        <f>SUM(I30:I50)</f>
        <v>4574.9999999999991</v>
      </c>
      <c r="J51" s="45">
        <f>SUM(J30:J50)</f>
        <v>69.932812499999997</v>
      </c>
    </row>
    <row r="52" spans="1:18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</row>
    <row r="53" spans="1:18" customFormat="1" x14ac:dyDescent="0.25">
      <c r="E53" s="27"/>
    </row>
    <row r="54" spans="1:18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</row>
    <row r="55" spans="1:18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B55*43-11</f>
        <v>75</v>
      </c>
      <c r="G55" s="47">
        <f>Q9</f>
        <v>38</v>
      </c>
      <c r="H55" s="130">
        <f t="shared" ref="H55:H60" si="19">G55*E55</f>
        <v>0.98799999999999999</v>
      </c>
      <c r="I55" s="7">
        <f t="shared" ref="I55:I64" si="20">J55*G55</f>
        <v>74.099999999999994</v>
      </c>
      <c r="J55" s="8">
        <f>F55*E55</f>
        <v>1.95</v>
      </c>
      <c r="L55" s="17"/>
    </row>
    <row r="56" spans="1:18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75</v>
      </c>
      <c r="G56" s="47">
        <f>Q22</f>
        <v>115</v>
      </c>
      <c r="H56" s="130">
        <f t="shared" si="19"/>
        <v>0.69000000000000006</v>
      </c>
      <c r="I56" s="7">
        <f t="shared" si="20"/>
        <v>51.75</v>
      </c>
      <c r="J56" s="8">
        <f t="shared" ref="J56:J60" si="21">F56*E56</f>
        <v>0.45</v>
      </c>
      <c r="L56" s="17"/>
    </row>
    <row r="57" spans="1:18" x14ac:dyDescent="0.25">
      <c r="A57" s="181"/>
      <c r="B57" s="60">
        <f t="shared" ref="B57:B72" si="22">B56</f>
        <v>2</v>
      </c>
      <c r="C57" s="193"/>
      <c r="D57" s="36" t="s">
        <v>8</v>
      </c>
      <c r="E57" s="44">
        <v>3.5000000000000003E-2</v>
      </c>
      <c r="F57" s="58">
        <f t="shared" ref="F57:F72" si="23">F56</f>
        <v>75</v>
      </c>
      <c r="G57" s="47">
        <f>Q10</f>
        <v>50</v>
      </c>
      <c r="H57" s="130">
        <f t="shared" si="19"/>
        <v>1.7500000000000002</v>
      </c>
      <c r="I57" s="7">
        <f t="shared" si="20"/>
        <v>131.25000000000003</v>
      </c>
      <c r="J57" s="8">
        <f>F57*E57</f>
        <v>2.6250000000000004</v>
      </c>
      <c r="L57" s="17"/>
    </row>
    <row r="58" spans="1:18" x14ac:dyDescent="0.25">
      <c r="A58" s="181"/>
      <c r="B58" s="60">
        <f t="shared" si="22"/>
        <v>2</v>
      </c>
      <c r="C58" s="193"/>
      <c r="D58" s="36" t="s">
        <v>10</v>
      </c>
      <c r="E58" s="44">
        <v>2.5000000000000001E-2</v>
      </c>
      <c r="F58" s="58">
        <f t="shared" si="23"/>
        <v>75</v>
      </c>
      <c r="G58" s="47">
        <f>Q28</f>
        <v>55</v>
      </c>
      <c r="H58" s="130">
        <f t="shared" si="19"/>
        <v>1.375</v>
      </c>
      <c r="I58" s="7">
        <f t="shared" si="20"/>
        <v>103.125</v>
      </c>
      <c r="J58" s="8">
        <f t="shared" si="21"/>
        <v>1.875</v>
      </c>
      <c r="L58" s="17"/>
    </row>
    <row r="59" spans="1:18" x14ac:dyDescent="0.25">
      <c r="A59" s="181"/>
      <c r="B59" s="60">
        <f t="shared" si="22"/>
        <v>2</v>
      </c>
      <c r="C59" s="193"/>
      <c r="D59" s="36" t="s">
        <v>9</v>
      </c>
      <c r="E59" s="44">
        <v>1.9E-2</v>
      </c>
      <c r="F59" s="58">
        <f t="shared" si="23"/>
        <v>75</v>
      </c>
      <c r="G59" s="47">
        <f>Q11</f>
        <v>40</v>
      </c>
      <c r="H59" s="130">
        <f t="shared" si="19"/>
        <v>0.76</v>
      </c>
      <c r="I59" s="7">
        <f t="shared" si="20"/>
        <v>57</v>
      </c>
      <c r="J59" s="8">
        <f t="shared" si="21"/>
        <v>1.425</v>
      </c>
      <c r="L59" s="17"/>
    </row>
    <row r="60" spans="1:18" x14ac:dyDescent="0.25">
      <c r="A60" s="181"/>
      <c r="B60" s="60">
        <f t="shared" si="22"/>
        <v>2</v>
      </c>
      <c r="C60" s="194"/>
      <c r="D60" s="36" t="s">
        <v>11</v>
      </c>
      <c r="E60" s="44">
        <v>1.7999999999999999E-2</v>
      </c>
      <c r="F60" s="58">
        <f t="shared" si="23"/>
        <v>75</v>
      </c>
      <c r="G60" s="47">
        <f>Q12</f>
        <v>27</v>
      </c>
      <c r="H60" s="130">
        <f t="shared" si="19"/>
        <v>0.48599999999999999</v>
      </c>
      <c r="I60" s="7">
        <f t="shared" si="20"/>
        <v>36.449999999999996</v>
      </c>
      <c r="J60" s="8">
        <f t="shared" si="21"/>
        <v>1.3499999999999999</v>
      </c>
    </row>
    <row r="61" spans="1:18" x14ac:dyDescent="0.25">
      <c r="A61" s="181"/>
      <c r="B61" s="60">
        <f t="shared" si="22"/>
        <v>2</v>
      </c>
      <c r="C61" s="192" t="s">
        <v>28</v>
      </c>
      <c r="D61" s="36" t="s">
        <v>81</v>
      </c>
      <c r="E61" s="6">
        <f>H61/G61</f>
        <v>7.0252500000000023E-2</v>
      </c>
      <c r="F61" s="58">
        <f t="shared" si="23"/>
        <v>75</v>
      </c>
      <c r="G61" s="49">
        <f>Q17</f>
        <v>400</v>
      </c>
      <c r="H61" s="5">
        <f>61-H55-H56-H57-H58-H59-H60-H62-H63-H64-H65-H66-H67-H68-H69-H70-H71-H72</f>
        <v>28.10100000000001</v>
      </c>
      <c r="I61" s="7">
        <f t="shared" si="20"/>
        <v>2107.5750000000007</v>
      </c>
      <c r="J61" s="8">
        <f>F61*E61</f>
        <v>5.2689375000000016</v>
      </c>
    </row>
    <row r="62" spans="1:18" x14ac:dyDescent="0.25">
      <c r="A62" s="181"/>
      <c r="B62" s="60">
        <f t="shared" si="22"/>
        <v>2</v>
      </c>
      <c r="C62" s="193"/>
      <c r="D62" s="36" t="s">
        <v>57</v>
      </c>
      <c r="E62" s="6">
        <v>0.03</v>
      </c>
      <c r="F62" s="58">
        <f t="shared" si="23"/>
        <v>75</v>
      </c>
      <c r="G62" s="49">
        <f>Q29</f>
        <v>130</v>
      </c>
      <c r="H62" s="5">
        <f>G62*E62</f>
        <v>3.9</v>
      </c>
      <c r="I62" s="7">
        <f t="shared" si="20"/>
        <v>292.5</v>
      </c>
      <c r="J62" s="8">
        <f t="shared" ref="J62:J72" si="24">F62*E62</f>
        <v>2.25</v>
      </c>
    </row>
    <row r="63" spans="1:18" x14ac:dyDescent="0.25">
      <c r="A63" s="181"/>
      <c r="B63" s="60">
        <f t="shared" si="22"/>
        <v>2</v>
      </c>
      <c r="C63" s="193"/>
      <c r="D63" s="36" t="s">
        <v>32</v>
      </c>
      <c r="E63" s="6">
        <v>1.2E-2</v>
      </c>
      <c r="F63" s="58">
        <f t="shared" si="23"/>
        <v>75</v>
      </c>
      <c r="G63" s="49">
        <f>Q13</f>
        <v>190</v>
      </c>
      <c r="H63" s="5">
        <f>G63*E63</f>
        <v>2.2800000000000002</v>
      </c>
      <c r="I63" s="7">
        <f t="shared" si="20"/>
        <v>171</v>
      </c>
      <c r="J63" s="8">
        <f t="shared" si="24"/>
        <v>0.9</v>
      </c>
    </row>
    <row r="64" spans="1:18" x14ac:dyDescent="0.25">
      <c r="A64" s="181"/>
      <c r="B64" s="60">
        <f t="shared" si="22"/>
        <v>2</v>
      </c>
      <c r="C64" s="193"/>
      <c r="D64" s="36" t="s">
        <v>24</v>
      </c>
      <c r="E64" s="6">
        <v>2E-3</v>
      </c>
      <c r="F64" s="58">
        <f t="shared" si="23"/>
        <v>75</v>
      </c>
      <c r="G64" s="47">
        <f>Q30</f>
        <v>290</v>
      </c>
      <c r="H64" s="5">
        <f>G64*E64</f>
        <v>0.57999999999999996</v>
      </c>
      <c r="I64" s="7">
        <f t="shared" si="20"/>
        <v>43.5</v>
      </c>
      <c r="J64" s="8">
        <f t="shared" si="24"/>
        <v>0.15</v>
      </c>
    </row>
    <row r="65" spans="1:18" x14ac:dyDescent="0.25">
      <c r="A65" s="181"/>
      <c r="B65" s="60">
        <f t="shared" si="22"/>
        <v>2</v>
      </c>
      <c r="C65" s="194"/>
      <c r="D65" s="36" t="s">
        <v>79</v>
      </c>
      <c r="E65" s="6">
        <v>0.2</v>
      </c>
      <c r="F65" s="58">
        <f t="shared" si="23"/>
        <v>75</v>
      </c>
      <c r="G65" s="47"/>
      <c r="H65" s="5"/>
      <c r="I65" s="7"/>
      <c r="J65" s="8">
        <f t="shared" si="24"/>
        <v>15</v>
      </c>
    </row>
    <row r="66" spans="1:18" x14ac:dyDescent="0.25">
      <c r="A66" s="181"/>
      <c r="B66" s="60">
        <f t="shared" si="22"/>
        <v>2</v>
      </c>
      <c r="C66" s="192" t="s">
        <v>82</v>
      </c>
      <c r="D66" s="36" t="s">
        <v>8</v>
      </c>
      <c r="E66" s="6">
        <v>0.2</v>
      </c>
      <c r="F66" s="58">
        <f t="shared" si="23"/>
        <v>75</v>
      </c>
      <c r="G66" s="47">
        <f>Q10</f>
        <v>50</v>
      </c>
      <c r="H66" s="5">
        <f>G66*E66</f>
        <v>10</v>
      </c>
      <c r="I66" s="7">
        <f>J66*G66</f>
        <v>750</v>
      </c>
      <c r="J66" s="8">
        <f t="shared" si="24"/>
        <v>15</v>
      </c>
    </row>
    <row r="67" spans="1:18" x14ac:dyDescent="0.25">
      <c r="A67" s="181"/>
      <c r="B67" s="60">
        <f t="shared" si="22"/>
        <v>2</v>
      </c>
      <c r="C67" s="194"/>
      <c r="D67" s="36" t="s">
        <v>27</v>
      </c>
      <c r="E67" s="6">
        <v>5.0000000000000001E-3</v>
      </c>
      <c r="F67" s="58">
        <f t="shared" si="23"/>
        <v>75</v>
      </c>
      <c r="G67" s="47">
        <f>Q14</f>
        <v>750</v>
      </c>
      <c r="H67" s="5">
        <f>G67*E67</f>
        <v>3.75</v>
      </c>
      <c r="I67" s="7">
        <f>J67*G67</f>
        <v>281.25</v>
      </c>
      <c r="J67" s="8">
        <f t="shared" si="24"/>
        <v>0.375</v>
      </c>
    </row>
    <row r="68" spans="1:18" x14ac:dyDescent="0.25">
      <c r="A68" s="181"/>
      <c r="B68" s="60">
        <f t="shared" si="22"/>
        <v>2</v>
      </c>
      <c r="C68" s="183" t="s">
        <v>99</v>
      </c>
      <c r="D68" s="36" t="s">
        <v>14</v>
      </c>
      <c r="E68" s="6">
        <v>4.5999999999999999E-2</v>
      </c>
      <c r="F68" s="58">
        <f t="shared" si="23"/>
        <v>75</v>
      </c>
      <c r="G68" s="49">
        <f>Q21</f>
        <v>70</v>
      </c>
      <c r="H68" s="5">
        <f>G68*E68</f>
        <v>3.2199999999999998</v>
      </c>
      <c r="I68" s="7">
        <f>J68*G68</f>
        <v>241.49999999999997</v>
      </c>
      <c r="J68" s="8">
        <f t="shared" si="24"/>
        <v>3.4499999999999997</v>
      </c>
    </row>
    <row r="69" spans="1:18" x14ac:dyDescent="0.25">
      <c r="A69" s="181"/>
      <c r="B69" s="60">
        <f t="shared" si="22"/>
        <v>2</v>
      </c>
      <c r="C69" s="184"/>
      <c r="D69" s="36" t="s">
        <v>12</v>
      </c>
      <c r="E69" s="6">
        <v>2.4E-2</v>
      </c>
      <c r="F69" s="58">
        <f t="shared" si="23"/>
        <v>75</v>
      </c>
      <c r="G69" s="47">
        <f>Q15</f>
        <v>55</v>
      </c>
      <c r="H69" s="5">
        <f>G69*E69</f>
        <v>1.32</v>
      </c>
      <c r="I69" s="7">
        <f>J69*G69</f>
        <v>99</v>
      </c>
      <c r="J69" s="8">
        <f t="shared" si="24"/>
        <v>1.8</v>
      </c>
      <c r="L69"/>
      <c r="M69"/>
      <c r="N69"/>
      <c r="O69"/>
      <c r="P69"/>
      <c r="Q69"/>
      <c r="R69"/>
    </row>
    <row r="70" spans="1:18" x14ac:dyDescent="0.25">
      <c r="A70" s="181"/>
      <c r="B70" s="60">
        <f t="shared" si="22"/>
        <v>2</v>
      </c>
      <c r="C70" s="184"/>
      <c r="D70" s="36" t="s">
        <v>13</v>
      </c>
      <c r="E70" s="40">
        <v>2.0000000000000001E-4</v>
      </c>
      <c r="F70" s="58">
        <f t="shared" si="23"/>
        <v>75</v>
      </c>
      <c r="G70" s="47">
        <f>Q16</f>
        <v>1000</v>
      </c>
      <c r="H70" s="5">
        <f>G70*E70</f>
        <v>0.2</v>
      </c>
      <c r="I70" s="7">
        <f>J70*G70</f>
        <v>15.000000000000002</v>
      </c>
      <c r="J70" s="8">
        <f t="shared" si="24"/>
        <v>1.5000000000000001E-2</v>
      </c>
      <c r="L70"/>
      <c r="M70"/>
      <c r="N70"/>
      <c r="O70"/>
      <c r="P70"/>
      <c r="Q70"/>
      <c r="R70"/>
    </row>
    <row r="71" spans="1:18" x14ac:dyDescent="0.25">
      <c r="A71" s="181"/>
      <c r="B71" s="60">
        <f t="shared" si="22"/>
        <v>2</v>
      </c>
      <c r="C71" s="185"/>
      <c r="D71" s="36" t="s">
        <v>79</v>
      </c>
      <c r="E71" s="6">
        <v>0.17199999999999999</v>
      </c>
      <c r="F71" s="58">
        <f t="shared" si="23"/>
        <v>75</v>
      </c>
      <c r="G71" s="47"/>
      <c r="H71" s="5"/>
      <c r="I71" s="7"/>
      <c r="J71" s="8">
        <f t="shared" si="24"/>
        <v>12.899999999999999</v>
      </c>
      <c r="L71"/>
      <c r="M71"/>
      <c r="N71"/>
      <c r="O71"/>
      <c r="P71"/>
      <c r="Q71"/>
      <c r="R71"/>
    </row>
    <row r="72" spans="1:18" x14ac:dyDescent="0.25">
      <c r="A72" s="191"/>
      <c r="B72" s="60">
        <f t="shared" si="22"/>
        <v>2</v>
      </c>
      <c r="C72" s="3" t="s">
        <v>38</v>
      </c>
      <c r="D72" s="41" t="s">
        <v>38</v>
      </c>
      <c r="E72" s="6">
        <v>0.04</v>
      </c>
      <c r="F72" s="58">
        <f t="shared" si="23"/>
        <v>75</v>
      </c>
      <c r="G72" s="47">
        <f>Q20</f>
        <v>40</v>
      </c>
      <c r="H72" s="5">
        <f>G72*E72</f>
        <v>1.6</v>
      </c>
      <c r="I72" s="7">
        <f>J72*G72</f>
        <v>120</v>
      </c>
      <c r="J72" s="8">
        <f t="shared" si="24"/>
        <v>3</v>
      </c>
      <c r="L72"/>
      <c r="M72"/>
      <c r="N72"/>
      <c r="O72"/>
      <c r="P72"/>
      <c r="Q72"/>
      <c r="R72"/>
    </row>
    <row r="73" spans="1:18" x14ac:dyDescent="0.25">
      <c r="A73" s="174" t="s">
        <v>41</v>
      </c>
      <c r="B73" s="174"/>
      <c r="C73" s="174"/>
      <c r="D73" s="174"/>
      <c r="E73" s="45"/>
      <c r="F73" s="125"/>
      <c r="G73" s="150"/>
      <c r="H73" s="2">
        <f>SUM(H55:H72)</f>
        <v>61.000000000000007</v>
      </c>
      <c r="I73" s="2">
        <f>SUM(I55:I72)</f>
        <v>4575.0000000000009</v>
      </c>
      <c r="J73" s="45">
        <f>SUM(J55:J72)</f>
        <v>69.783937500000008</v>
      </c>
      <c r="L73"/>
      <c r="M73"/>
      <c r="N73"/>
      <c r="O73"/>
      <c r="P73"/>
      <c r="Q73"/>
      <c r="R73"/>
    </row>
    <row r="74" spans="1:18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B74*43-11</f>
        <v>75</v>
      </c>
      <c r="G74" s="49">
        <f>Q11</f>
        <v>40</v>
      </c>
      <c r="H74" s="130">
        <f t="shared" ref="H74:H82" si="25">E74*G74</f>
        <v>3.76</v>
      </c>
      <c r="I74" s="7">
        <f t="shared" ref="I74:I82" si="26">J74*G74</f>
        <v>282</v>
      </c>
      <c r="J74" s="6">
        <f>F74*E74</f>
        <v>7.05</v>
      </c>
      <c r="L74"/>
      <c r="M74"/>
      <c r="N74"/>
      <c r="O74"/>
      <c r="P74"/>
      <c r="Q74"/>
      <c r="R74"/>
    </row>
    <row r="75" spans="1:18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75</v>
      </c>
      <c r="G75" s="49">
        <f>Q21</f>
        <v>70</v>
      </c>
      <c r="H75" s="130">
        <f t="shared" si="25"/>
        <v>2.0300000000000002</v>
      </c>
      <c r="I75" s="7">
        <f t="shared" si="26"/>
        <v>152.25000000000003</v>
      </c>
      <c r="J75" s="6">
        <f t="shared" ref="J75:J90" si="27">F75*E75</f>
        <v>2.1750000000000003</v>
      </c>
      <c r="L75"/>
      <c r="M75"/>
      <c r="N75"/>
      <c r="O75"/>
      <c r="P75"/>
      <c r="Q75"/>
      <c r="R75"/>
    </row>
    <row r="76" spans="1:18" x14ac:dyDescent="0.25">
      <c r="A76" s="209"/>
      <c r="B76" s="57">
        <f t="shared" ref="B76:B90" si="28">B75</f>
        <v>2</v>
      </c>
      <c r="C76" s="195"/>
      <c r="D76" s="37" t="s">
        <v>15</v>
      </c>
      <c r="E76" s="6">
        <v>0.01</v>
      </c>
      <c r="F76" s="59">
        <f t="shared" ref="F76:F90" si="29">F75</f>
        <v>75</v>
      </c>
      <c r="G76" s="49">
        <f>Q31</f>
        <v>130</v>
      </c>
      <c r="H76" s="130">
        <f t="shared" si="25"/>
        <v>1.3</v>
      </c>
      <c r="I76" s="7">
        <f t="shared" si="26"/>
        <v>97.5</v>
      </c>
      <c r="J76" s="6">
        <f t="shared" si="27"/>
        <v>0.75</v>
      </c>
      <c r="L76" s="17"/>
    </row>
    <row r="77" spans="1:18" x14ac:dyDescent="0.25">
      <c r="A77" s="209"/>
      <c r="B77" s="57">
        <f t="shared" si="28"/>
        <v>2</v>
      </c>
      <c r="C77" s="195"/>
      <c r="D77" s="37" t="s">
        <v>12</v>
      </c>
      <c r="E77" s="6">
        <v>1E-3</v>
      </c>
      <c r="F77" s="59">
        <f t="shared" si="29"/>
        <v>75</v>
      </c>
      <c r="G77" s="48">
        <f>Q15</f>
        <v>55</v>
      </c>
      <c r="H77" s="130">
        <f t="shared" si="25"/>
        <v>5.5E-2</v>
      </c>
      <c r="I77" s="7">
        <f t="shared" si="26"/>
        <v>4.125</v>
      </c>
      <c r="J77" s="6">
        <f t="shared" si="27"/>
        <v>7.4999999999999997E-2</v>
      </c>
      <c r="L77" s="17"/>
    </row>
    <row r="78" spans="1:18" x14ac:dyDescent="0.25">
      <c r="A78" s="209"/>
      <c r="B78" s="57">
        <f t="shared" si="28"/>
        <v>2</v>
      </c>
      <c r="C78" s="210" t="s">
        <v>58</v>
      </c>
      <c r="D78" s="37" t="s">
        <v>8</v>
      </c>
      <c r="E78" s="6">
        <v>0.1</v>
      </c>
      <c r="F78" s="59">
        <f t="shared" si="29"/>
        <v>75</v>
      </c>
      <c r="G78" s="47">
        <f>Q10</f>
        <v>50</v>
      </c>
      <c r="H78" s="130">
        <f t="shared" si="25"/>
        <v>5</v>
      </c>
      <c r="I78" s="7">
        <f t="shared" si="26"/>
        <v>375</v>
      </c>
      <c r="J78" s="6">
        <f t="shared" si="27"/>
        <v>7.5</v>
      </c>
      <c r="L78" s="17"/>
    </row>
    <row r="79" spans="1:18" x14ac:dyDescent="0.25">
      <c r="A79" s="209"/>
      <c r="B79" s="57">
        <f t="shared" si="28"/>
        <v>2</v>
      </c>
      <c r="C79" s="211"/>
      <c r="D79" s="37" t="s">
        <v>56</v>
      </c>
      <c r="E79" s="6">
        <v>0.01</v>
      </c>
      <c r="F79" s="59">
        <f t="shared" si="29"/>
        <v>75</v>
      </c>
      <c r="G79" s="48">
        <f>Q37</f>
        <v>55</v>
      </c>
      <c r="H79" s="130">
        <f t="shared" si="25"/>
        <v>0.55000000000000004</v>
      </c>
      <c r="I79" s="7">
        <f t="shared" si="26"/>
        <v>41.25</v>
      </c>
      <c r="J79" s="6">
        <f t="shared" si="27"/>
        <v>0.75</v>
      </c>
      <c r="L79" s="17"/>
    </row>
    <row r="80" spans="1:18" x14ac:dyDescent="0.25">
      <c r="A80" s="209"/>
      <c r="B80" s="57">
        <f t="shared" si="28"/>
        <v>2</v>
      </c>
      <c r="C80" s="211"/>
      <c r="D80" s="37" t="s">
        <v>9</v>
      </c>
      <c r="E80" s="6">
        <v>1.2999999999999999E-2</v>
      </c>
      <c r="F80" s="59">
        <f t="shared" si="29"/>
        <v>75</v>
      </c>
      <c r="G80" s="48">
        <f>Q11</f>
        <v>40</v>
      </c>
      <c r="H80" s="130">
        <f t="shared" si="25"/>
        <v>0.52</v>
      </c>
      <c r="I80" s="7">
        <f t="shared" si="26"/>
        <v>39</v>
      </c>
      <c r="J80" s="6">
        <f t="shared" si="27"/>
        <v>0.97499999999999998</v>
      </c>
      <c r="L80" s="17"/>
    </row>
    <row r="81" spans="1:45" ht="15.75" customHeight="1" x14ac:dyDescent="0.25">
      <c r="A81" s="209"/>
      <c r="B81" s="57">
        <f t="shared" si="28"/>
        <v>2</v>
      </c>
      <c r="C81" s="211"/>
      <c r="D81" s="37" t="s">
        <v>11</v>
      </c>
      <c r="E81" s="6">
        <v>1.2E-2</v>
      </c>
      <c r="F81" s="59">
        <f t="shared" si="29"/>
        <v>75</v>
      </c>
      <c r="G81" s="48">
        <f>Q12</f>
        <v>27</v>
      </c>
      <c r="H81" s="130">
        <f t="shared" si="25"/>
        <v>0.32400000000000001</v>
      </c>
      <c r="I81" s="7">
        <f t="shared" si="26"/>
        <v>24.3</v>
      </c>
      <c r="J81" s="6">
        <f t="shared" si="27"/>
        <v>0.9</v>
      </c>
      <c r="L81" s="17"/>
    </row>
    <row r="82" spans="1:45" ht="15.75" customHeight="1" x14ac:dyDescent="0.25">
      <c r="A82" s="209"/>
      <c r="B82" s="57">
        <f t="shared" si="28"/>
        <v>2</v>
      </c>
      <c r="C82" s="211"/>
      <c r="D82" s="37" t="s">
        <v>7</v>
      </c>
      <c r="E82" s="6">
        <v>3.0000000000000001E-3</v>
      </c>
      <c r="F82" s="59">
        <f t="shared" si="29"/>
        <v>75</v>
      </c>
      <c r="G82" s="48">
        <f>Q22</f>
        <v>115</v>
      </c>
      <c r="H82" s="130">
        <f t="shared" si="25"/>
        <v>0.34500000000000003</v>
      </c>
      <c r="I82" s="7">
        <f t="shared" si="26"/>
        <v>25.875</v>
      </c>
      <c r="J82" s="6">
        <f t="shared" si="27"/>
        <v>0.22500000000000001</v>
      </c>
      <c r="L82" s="17"/>
    </row>
    <row r="83" spans="1:45" ht="15.75" customHeight="1" x14ac:dyDescent="0.25">
      <c r="A83" s="209"/>
      <c r="B83" s="57">
        <f t="shared" si="28"/>
        <v>2</v>
      </c>
      <c r="C83" s="212"/>
      <c r="D83" s="37" t="s">
        <v>79</v>
      </c>
      <c r="E83" s="6">
        <v>0.188</v>
      </c>
      <c r="F83" s="59">
        <f t="shared" si="29"/>
        <v>75</v>
      </c>
      <c r="G83" s="48"/>
      <c r="H83" s="130"/>
      <c r="I83" s="7"/>
      <c r="J83" s="6">
        <f t="shared" si="27"/>
        <v>14.1</v>
      </c>
      <c r="L83" s="17"/>
    </row>
    <row r="84" spans="1:45" ht="15.75" customHeight="1" x14ac:dyDescent="0.25">
      <c r="A84" s="209"/>
      <c r="B84" s="57">
        <f t="shared" si="28"/>
        <v>2</v>
      </c>
      <c r="C84" s="186" t="s">
        <v>83</v>
      </c>
      <c r="D84" s="36" t="s">
        <v>61</v>
      </c>
      <c r="E84" s="6">
        <f>H84/G84</f>
        <v>7.2107692307692359E-2</v>
      </c>
      <c r="F84" s="59">
        <f t="shared" si="29"/>
        <v>75</v>
      </c>
      <c r="G84" s="47">
        <f>Q32</f>
        <v>195</v>
      </c>
      <c r="H84" s="130">
        <f>61-H74-H75-H76-H77-H78-H79-H80-H81-H82-H85-H86-H87-H88-H89-H90</f>
        <v>14.061000000000011</v>
      </c>
      <c r="I84" s="7">
        <f t="shared" ref="I84:I90" si="30">J84*G84</f>
        <v>1054.5750000000007</v>
      </c>
      <c r="J84" s="6">
        <f t="shared" si="27"/>
        <v>5.4080769230769272</v>
      </c>
      <c r="L84" s="17"/>
    </row>
    <row r="85" spans="1:45" ht="15.75" customHeight="1" x14ac:dyDescent="0.25">
      <c r="A85" s="209"/>
      <c r="B85" s="57">
        <f t="shared" si="28"/>
        <v>2</v>
      </c>
      <c r="C85" s="188"/>
      <c r="D85" s="36" t="s">
        <v>11</v>
      </c>
      <c r="E85" s="6">
        <v>2.5000000000000001E-2</v>
      </c>
      <c r="F85" s="59">
        <f t="shared" si="29"/>
        <v>75</v>
      </c>
      <c r="G85" s="47">
        <f>Q12</f>
        <v>27</v>
      </c>
      <c r="H85" s="130">
        <f t="shared" ref="H85:H90" si="31">E85*G85</f>
        <v>0.67500000000000004</v>
      </c>
      <c r="I85" s="7">
        <f t="shared" si="30"/>
        <v>50.625</v>
      </c>
      <c r="J85" s="6">
        <f>F85*E85</f>
        <v>1.875</v>
      </c>
      <c r="L85" s="17"/>
    </row>
    <row r="86" spans="1:45" ht="15.75" customHeight="1" x14ac:dyDescent="0.25">
      <c r="A86" s="209"/>
      <c r="B86" s="57">
        <f t="shared" si="28"/>
        <v>2</v>
      </c>
      <c r="C86" s="204" t="s">
        <v>91</v>
      </c>
      <c r="D86" s="36" t="s">
        <v>87</v>
      </c>
      <c r="E86" s="44">
        <v>0.06</v>
      </c>
      <c r="F86" s="59">
        <f t="shared" si="29"/>
        <v>75</v>
      </c>
      <c r="G86" s="47">
        <f>Q18</f>
        <v>58</v>
      </c>
      <c r="H86" s="130">
        <f t="shared" si="31"/>
        <v>3.48</v>
      </c>
      <c r="I86" s="130">
        <f t="shared" si="30"/>
        <v>261</v>
      </c>
      <c r="J86" s="130">
        <f>F86*E86</f>
        <v>4.5</v>
      </c>
      <c r="L86" s="17"/>
    </row>
    <row r="87" spans="1:45" ht="15.75" customHeight="1" x14ac:dyDescent="0.25">
      <c r="A87" s="209"/>
      <c r="B87" s="57">
        <f t="shared" si="28"/>
        <v>2</v>
      </c>
      <c r="C87" s="204"/>
      <c r="D87" s="37" t="s">
        <v>27</v>
      </c>
      <c r="E87" s="6">
        <v>6.0000000000000001E-3</v>
      </c>
      <c r="F87" s="59">
        <f t="shared" si="29"/>
        <v>75</v>
      </c>
      <c r="G87" s="48">
        <f>Q14</f>
        <v>750</v>
      </c>
      <c r="H87" s="130">
        <f t="shared" si="31"/>
        <v>4.5</v>
      </c>
      <c r="I87" s="7">
        <f t="shared" si="30"/>
        <v>337.5</v>
      </c>
      <c r="J87" s="6">
        <f t="shared" si="27"/>
        <v>0.45</v>
      </c>
      <c r="L87" s="17"/>
    </row>
    <row r="88" spans="1:45" ht="15.75" customHeight="1" x14ac:dyDescent="0.25">
      <c r="A88" s="209"/>
      <c r="B88" s="57">
        <f t="shared" si="28"/>
        <v>2</v>
      </c>
      <c r="C88" s="129" t="s">
        <v>65</v>
      </c>
      <c r="D88" s="38" t="s">
        <v>107</v>
      </c>
      <c r="E88" s="44">
        <v>0.2</v>
      </c>
      <c r="F88" s="59">
        <f t="shared" si="29"/>
        <v>75</v>
      </c>
      <c r="G88" s="47">
        <f>Q33</f>
        <v>65</v>
      </c>
      <c r="H88" s="130">
        <f t="shared" si="31"/>
        <v>13</v>
      </c>
      <c r="I88" s="7">
        <f t="shared" si="30"/>
        <v>975</v>
      </c>
      <c r="J88" s="8">
        <f t="shared" si="27"/>
        <v>15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8"/>
        <v>2</v>
      </c>
      <c r="C89" s="127" t="s">
        <v>38</v>
      </c>
      <c r="D89" s="37" t="s">
        <v>38</v>
      </c>
      <c r="E89" s="6">
        <v>0.04</v>
      </c>
      <c r="F89" s="59">
        <f t="shared" si="29"/>
        <v>75</v>
      </c>
      <c r="G89" s="48">
        <f>Q20</f>
        <v>40</v>
      </c>
      <c r="H89" s="130">
        <f t="shared" si="31"/>
        <v>1.6</v>
      </c>
      <c r="I89" s="7">
        <f t="shared" si="30"/>
        <v>120</v>
      </c>
      <c r="J89" s="6">
        <f t="shared" si="27"/>
        <v>3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8"/>
        <v>2</v>
      </c>
      <c r="C90" s="128" t="s">
        <v>70</v>
      </c>
      <c r="D90" s="36" t="s">
        <v>70</v>
      </c>
      <c r="E90" s="8">
        <v>0.1</v>
      </c>
      <c r="F90" s="59">
        <f t="shared" si="29"/>
        <v>75</v>
      </c>
      <c r="G90" s="48">
        <f>Q27</f>
        <v>98</v>
      </c>
      <c r="H90" s="130">
        <f t="shared" si="31"/>
        <v>9.8000000000000007</v>
      </c>
      <c r="I90" s="7">
        <f t="shared" si="30"/>
        <v>735</v>
      </c>
      <c r="J90" s="6">
        <f t="shared" si="27"/>
        <v>7.5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25"/>
      <c r="G91" s="150"/>
      <c r="H91" s="2">
        <f>SUM(H74:H90)</f>
        <v>61.000000000000014</v>
      </c>
      <c r="I91" s="2">
        <f t="shared" ref="I91:J91" si="32">SUM(I74:I90)</f>
        <v>4575.0000000000009</v>
      </c>
      <c r="J91" s="45">
        <f t="shared" si="32"/>
        <v>72.233076923076936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0.7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f>B107*43-11</f>
        <v>75</v>
      </c>
      <c r="G107" s="47">
        <f>Q7</f>
        <v>160</v>
      </c>
      <c r="H107" s="5">
        <f>G107*E107</f>
        <v>13.600000000000001</v>
      </c>
      <c r="I107" s="7">
        <f t="shared" ref="I107:I116" si="33">J107*G107</f>
        <v>1020.0000000000001</v>
      </c>
      <c r="J107" s="8">
        <f>F107*E107</f>
        <v>6.3750000000000009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75</v>
      </c>
      <c r="G108" s="47">
        <f>Q12</f>
        <v>27</v>
      </c>
      <c r="H108" s="5">
        <f>G108*E108</f>
        <v>0.78300000000000003</v>
      </c>
      <c r="I108" s="7">
        <f t="shared" si="33"/>
        <v>58.725000000000009</v>
      </c>
      <c r="J108" s="8">
        <f t="shared" ref="J108:J127" si="34">F108*E108</f>
        <v>2.1750000000000003</v>
      </c>
    </row>
    <row r="109" spans="1:45" ht="15.75" customHeight="1" x14ac:dyDescent="0.25">
      <c r="A109" s="201"/>
      <c r="B109" s="60">
        <f t="shared" ref="B109:B127" si="35">B108</f>
        <v>2</v>
      </c>
      <c r="C109" s="182"/>
      <c r="D109" s="37" t="s">
        <v>7</v>
      </c>
      <c r="E109" s="6">
        <v>3.0000000000000001E-3</v>
      </c>
      <c r="F109" s="58">
        <f t="shared" ref="F109:F127" si="36">F108</f>
        <v>75</v>
      </c>
      <c r="G109" s="47">
        <f>Q22</f>
        <v>115</v>
      </c>
      <c r="H109" s="5">
        <f>G109*E109</f>
        <v>0.34500000000000003</v>
      </c>
      <c r="I109" s="7">
        <f t="shared" si="33"/>
        <v>25.875</v>
      </c>
      <c r="J109" s="8">
        <f t="shared" si="34"/>
        <v>0.22500000000000001</v>
      </c>
    </row>
    <row r="110" spans="1:45" ht="15.75" customHeight="1" x14ac:dyDescent="0.25">
      <c r="A110" s="201"/>
      <c r="B110" s="60">
        <f t="shared" si="35"/>
        <v>2</v>
      </c>
      <c r="C110" s="183" t="s">
        <v>31</v>
      </c>
      <c r="D110" s="36" t="s">
        <v>81</v>
      </c>
      <c r="E110" s="6">
        <f>H110/G110</f>
        <v>1.0367499999999988E-2</v>
      </c>
      <c r="F110" s="58">
        <f t="shared" si="36"/>
        <v>75</v>
      </c>
      <c r="G110" s="47">
        <f>Q17</f>
        <v>400</v>
      </c>
      <c r="H110" s="5">
        <f>61-H107-H108-H109-H111-H112-H113-H114-H115-H116-H117-H118-H119-H120-H121-H122-H123-H124-H125-H126-H127</f>
        <v>4.1469999999999949</v>
      </c>
      <c r="I110" s="7">
        <f t="shared" si="33"/>
        <v>311.02499999999964</v>
      </c>
      <c r="J110" s="8">
        <f t="shared" si="34"/>
        <v>0.77756249999999905</v>
      </c>
    </row>
    <row r="111" spans="1:45" ht="15.75" customHeight="1" x14ac:dyDescent="0.25">
      <c r="A111" s="201"/>
      <c r="B111" s="60">
        <f t="shared" si="35"/>
        <v>2</v>
      </c>
      <c r="C111" s="184"/>
      <c r="D111" s="36" t="s">
        <v>8</v>
      </c>
      <c r="E111" s="6">
        <v>0.05</v>
      </c>
      <c r="F111" s="58">
        <f t="shared" si="36"/>
        <v>75</v>
      </c>
      <c r="G111" s="47">
        <f>Q10</f>
        <v>50</v>
      </c>
      <c r="H111" s="5">
        <f t="shared" ref="H111:H116" si="37">G111*E111</f>
        <v>2.5</v>
      </c>
      <c r="I111" s="7">
        <f t="shared" si="33"/>
        <v>187.5</v>
      </c>
      <c r="J111" s="8">
        <f t="shared" si="34"/>
        <v>3.75</v>
      </c>
    </row>
    <row r="112" spans="1:45" ht="15.75" customHeight="1" x14ac:dyDescent="0.25">
      <c r="A112" s="201"/>
      <c r="B112" s="60">
        <f t="shared" si="35"/>
        <v>2</v>
      </c>
      <c r="C112" s="184"/>
      <c r="D112" s="36" t="s">
        <v>87</v>
      </c>
      <c r="E112" s="6">
        <v>6.0000000000000001E-3</v>
      </c>
      <c r="F112" s="58">
        <f t="shared" si="36"/>
        <v>75</v>
      </c>
      <c r="G112" s="47">
        <f>Q18</f>
        <v>58</v>
      </c>
      <c r="H112" s="5">
        <f t="shared" si="37"/>
        <v>0.34800000000000003</v>
      </c>
      <c r="I112" s="7">
        <f t="shared" si="33"/>
        <v>26.1</v>
      </c>
      <c r="J112" s="8">
        <f t="shared" si="34"/>
        <v>0.45</v>
      </c>
    </row>
    <row r="113" spans="1:17" ht="12.75" x14ac:dyDescent="0.25">
      <c r="A113" s="201"/>
      <c r="B113" s="60">
        <f t="shared" si="35"/>
        <v>2</v>
      </c>
      <c r="C113" s="184"/>
      <c r="D113" s="36" t="s">
        <v>9</v>
      </c>
      <c r="E113" s="6">
        <v>7.0000000000000001E-3</v>
      </c>
      <c r="F113" s="58">
        <f t="shared" si="36"/>
        <v>75</v>
      </c>
      <c r="G113" s="47">
        <f>Q11</f>
        <v>40</v>
      </c>
      <c r="H113" s="5">
        <f t="shared" si="37"/>
        <v>0.28000000000000003</v>
      </c>
      <c r="I113" s="7">
        <f t="shared" si="33"/>
        <v>21</v>
      </c>
      <c r="J113" s="8">
        <f t="shared" si="34"/>
        <v>0.52500000000000002</v>
      </c>
      <c r="K113" s="13"/>
      <c r="Q113" s="13"/>
    </row>
    <row r="114" spans="1:17" ht="12.75" x14ac:dyDescent="0.25">
      <c r="A114" s="201"/>
      <c r="B114" s="60">
        <f t="shared" si="35"/>
        <v>2</v>
      </c>
      <c r="C114" s="184"/>
      <c r="D114" s="37" t="s">
        <v>11</v>
      </c>
      <c r="E114" s="6">
        <v>8.0000000000000002E-3</v>
      </c>
      <c r="F114" s="58">
        <f t="shared" si="36"/>
        <v>75</v>
      </c>
      <c r="G114" s="47">
        <f>Q12</f>
        <v>27</v>
      </c>
      <c r="H114" s="5">
        <f t="shared" si="37"/>
        <v>0.216</v>
      </c>
      <c r="I114" s="7">
        <f t="shared" si="33"/>
        <v>16.2</v>
      </c>
      <c r="J114" s="8">
        <f t="shared" si="34"/>
        <v>0.6</v>
      </c>
      <c r="K114" s="13"/>
      <c r="Q114" s="13"/>
    </row>
    <row r="115" spans="1:17" ht="12.75" x14ac:dyDescent="0.25">
      <c r="A115" s="201"/>
      <c r="B115" s="60">
        <f t="shared" si="35"/>
        <v>2</v>
      </c>
      <c r="C115" s="184"/>
      <c r="D115" s="37" t="s">
        <v>7</v>
      </c>
      <c r="E115" s="6">
        <v>3.0000000000000001E-3</v>
      </c>
      <c r="F115" s="58">
        <f t="shared" si="36"/>
        <v>75</v>
      </c>
      <c r="G115" s="47">
        <f>Q22</f>
        <v>115</v>
      </c>
      <c r="H115" s="5">
        <f t="shared" si="37"/>
        <v>0.34500000000000003</v>
      </c>
      <c r="I115" s="7">
        <f t="shared" si="33"/>
        <v>25.875</v>
      </c>
      <c r="J115" s="8">
        <f t="shared" si="34"/>
        <v>0.22500000000000001</v>
      </c>
      <c r="K115" s="13"/>
      <c r="Q115" s="13"/>
    </row>
    <row r="116" spans="1:17" ht="12.75" x14ac:dyDescent="0.25">
      <c r="A116" s="201"/>
      <c r="B116" s="60">
        <f t="shared" si="35"/>
        <v>2</v>
      </c>
      <c r="C116" s="184"/>
      <c r="D116" s="37" t="s">
        <v>32</v>
      </c>
      <c r="E116" s="6">
        <v>6.0000000000000001E-3</v>
      </c>
      <c r="F116" s="58">
        <f t="shared" si="36"/>
        <v>75</v>
      </c>
      <c r="G116" s="47">
        <f>Q13</f>
        <v>190</v>
      </c>
      <c r="H116" s="5">
        <f t="shared" si="37"/>
        <v>1.1400000000000001</v>
      </c>
      <c r="I116" s="7">
        <f t="shared" si="33"/>
        <v>85.5</v>
      </c>
      <c r="J116" s="8">
        <f t="shared" si="34"/>
        <v>0.45</v>
      </c>
      <c r="K116" s="13"/>
      <c r="Q116" s="13"/>
    </row>
    <row r="117" spans="1:17" ht="12.75" x14ac:dyDescent="0.25">
      <c r="A117" s="201"/>
      <c r="B117" s="60">
        <f t="shared" si="35"/>
        <v>2</v>
      </c>
      <c r="C117" s="185"/>
      <c r="D117" s="37" t="s">
        <v>79</v>
      </c>
      <c r="E117" s="6">
        <v>0.188</v>
      </c>
      <c r="F117" s="58">
        <f t="shared" si="36"/>
        <v>75</v>
      </c>
      <c r="G117" s="47"/>
      <c r="H117" s="5"/>
      <c r="I117" s="7"/>
      <c r="J117" s="8">
        <f t="shared" si="34"/>
        <v>14.1</v>
      </c>
      <c r="K117" s="13"/>
      <c r="Q117" s="13"/>
    </row>
    <row r="118" spans="1:17" ht="12.75" x14ac:dyDescent="0.25">
      <c r="A118" s="201"/>
      <c r="B118" s="60">
        <f t="shared" si="35"/>
        <v>2</v>
      </c>
      <c r="C118" s="186" t="s">
        <v>86</v>
      </c>
      <c r="D118" s="36" t="s">
        <v>81</v>
      </c>
      <c r="E118" s="6">
        <v>4.9000000000000002E-2</v>
      </c>
      <c r="F118" s="58">
        <f t="shared" si="36"/>
        <v>75</v>
      </c>
      <c r="G118" s="47">
        <f>Q17</f>
        <v>400</v>
      </c>
      <c r="H118" s="5">
        <f t="shared" ref="H118:H125" si="38">G118*E118</f>
        <v>19.600000000000001</v>
      </c>
      <c r="I118" s="7">
        <f t="shared" ref="I118:I125" si="39">J118*G118</f>
        <v>1470</v>
      </c>
      <c r="J118" s="8">
        <f t="shared" si="34"/>
        <v>3.6750000000000003</v>
      </c>
      <c r="K118" s="13"/>
      <c r="Q118" s="13"/>
    </row>
    <row r="119" spans="1:17" ht="12.75" x14ac:dyDescent="0.25">
      <c r="A119" s="201"/>
      <c r="B119" s="60">
        <f t="shared" si="35"/>
        <v>2</v>
      </c>
      <c r="C119" s="187"/>
      <c r="D119" s="36" t="s">
        <v>9</v>
      </c>
      <c r="E119" s="6">
        <v>3.0000000000000001E-3</v>
      </c>
      <c r="F119" s="58">
        <f t="shared" si="36"/>
        <v>75</v>
      </c>
      <c r="G119" s="47">
        <f>Q11</f>
        <v>40</v>
      </c>
      <c r="H119" s="5">
        <f t="shared" si="38"/>
        <v>0.12</v>
      </c>
      <c r="I119" s="7">
        <f t="shared" si="39"/>
        <v>9</v>
      </c>
      <c r="J119" s="8">
        <f t="shared" si="34"/>
        <v>0.22500000000000001</v>
      </c>
      <c r="K119" s="13"/>
      <c r="Q119" s="13"/>
    </row>
    <row r="120" spans="1:17" ht="12.75" x14ac:dyDescent="0.25">
      <c r="A120" s="201"/>
      <c r="B120" s="60">
        <f t="shared" si="35"/>
        <v>2</v>
      </c>
      <c r="C120" s="188"/>
      <c r="D120" s="36" t="s">
        <v>11</v>
      </c>
      <c r="E120" s="6">
        <v>3.0000000000000001E-3</v>
      </c>
      <c r="F120" s="58">
        <f t="shared" si="36"/>
        <v>75</v>
      </c>
      <c r="G120" s="47">
        <f>Q12</f>
        <v>27</v>
      </c>
      <c r="H120" s="5">
        <f t="shared" si="38"/>
        <v>8.1000000000000003E-2</v>
      </c>
      <c r="I120" s="7">
        <f t="shared" si="39"/>
        <v>6.0750000000000002</v>
      </c>
      <c r="J120" s="8">
        <f t="shared" si="34"/>
        <v>0.22500000000000001</v>
      </c>
      <c r="K120" s="13"/>
      <c r="Q120" s="13"/>
    </row>
    <row r="121" spans="1:17" ht="12.75" x14ac:dyDescent="0.25">
      <c r="A121" s="201"/>
      <c r="B121" s="60">
        <f t="shared" si="35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6"/>
        <v>75</v>
      </c>
      <c r="G121" s="47">
        <f>Q37</f>
        <v>55</v>
      </c>
      <c r="H121" s="5">
        <f t="shared" si="38"/>
        <v>2.8049999999999997</v>
      </c>
      <c r="I121" s="7">
        <f t="shared" si="39"/>
        <v>210.37499999999997</v>
      </c>
      <c r="J121" s="8">
        <f t="shared" si="34"/>
        <v>3.8249999999999997</v>
      </c>
      <c r="K121" s="13"/>
      <c r="Q121" s="13"/>
    </row>
    <row r="122" spans="1:17" ht="12.75" x14ac:dyDescent="0.25">
      <c r="A122" s="201"/>
      <c r="B122" s="60">
        <f t="shared" si="35"/>
        <v>2</v>
      </c>
      <c r="C122" s="208"/>
      <c r="D122" s="36" t="s">
        <v>27</v>
      </c>
      <c r="E122" s="6">
        <v>5.0000000000000001E-3</v>
      </c>
      <c r="F122" s="58">
        <f t="shared" si="36"/>
        <v>75</v>
      </c>
      <c r="G122" s="47">
        <f>Q14</f>
        <v>750</v>
      </c>
      <c r="H122" s="5">
        <f t="shared" si="38"/>
        <v>3.75</v>
      </c>
      <c r="I122" s="7">
        <f t="shared" si="39"/>
        <v>281.25</v>
      </c>
      <c r="J122" s="8">
        <f t="shared" si="34"/>
        <v>0.375</v>
      </c>
      <c r="K122" s="13"/>
      <c r="Q122" s="13"/>
    </row>
    <row r="123" spans="1:17" ht="12.75" x14ac:dyDescent="0.25">
      <c r="A123" s="201"/>
      <c r="B123" s="60">
        <f t="shared" si="35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6"/>
        <v>75</v>
      </c>
      <c r="G123" s="47">
        <f>Q35</f>
        <v>170</v>
      </c>
      <c r="H123" s="5">
        <f t="shared" si="38"/>
        <v>7.82</v>
      </c>
      <c r="I123" s="7">
        <f t="shared" si="39"/>
        <v>586.5</v>
      </c>
      <c r="J123" s="8">
        <f t="shared" si="34"/>
        <v>3.4499999999999997</v>
      </c>
      <c r="K123" s="13"/>
      <c r="Q123" s="13"/>
    </row>
    <row r="124" spans="1:17" ht="12.75" x14ac:dyDescent="0.25">
      <c r="A124" s="201"/>
      <c r="B124" s="60">
        <f t="shared" si="35"/>
        <v>2</v>
      </c>
      <c r="C124" s="206"/>
      <c r="D124" s="36" t="s">
        <v>12</v>
      </c>
      <c r="E124" s="6">
        <v>2.4E-2</v>
      </c>
      <c r="F124" s="58">
        <f t="shared" si="36"/>
        <v>75</v>
      </c>
      <c r="G124" s="47">
        <f>Q15</f>
        <v>55</v>
      </c>
      <c r="H124" s="5">
        <f t="shared" si="38"/>
        <v>1.32</v>
      </c>
      <c r="I124" s="7">
        <f t="shared" si="39"/>
        <v>99</v>
      </c>
      <c r="J124" s="8">
        <f t="shared" si="34"/>
        <v>1.8</v>
      </c>
      <c r="K124" s="13"/>
      <c r="Q124" s="13"/>
    </row>
    <row r="125" spans="1:17" ht="12.75" x14ac:dyDescent="0.25">
      <c r="A125" s="201"/>
      <c r="B125" s="60">
        <f t="shared" si="35"/>
        <v>2</v>
      </c>
      <c r="C125" s="206"/>
      <c r="D125" s="36" t="s">
        <v>13</v>
      </c>
      <c r="E125" s="40">
        <v>2.0000000000000001E-4</v>
      </c>
      <c r="F125" s="58">
        <f t="shared" si="36"/>
        <v>75</v>
      </c>
      <c r="G125" s="47">
        <f>Q16</f>
        <v>1000</v>
      </c>
      <c r="H125" s="5">
        <f t="shared" si="38"/>
        <v>0.2</v>
      </c>
      <c r="I125" s="7">
        <f t="shared" si="39"/>
        <v>15.000000000000002</v>
      </c>
      <c r="J125" s="8">
        <f t="shared" si="34"/>
        <v>1.5000000000000001E-2</v>
      </c>
      <c r="K125" s="13"/>
      <c r="Q125" s="13"/>
    </row>
    <row r="126" spans="1:17" ht="12.75" x14ac:dyDescent="0.25">
      <c r="A126" s="201"/>
      <c r="B126" s="60">
        <f t="shared" si="35"/>
        <v>2</v>
      </c>
      <c r="C126" s="207"/>
      <c r="D126" s="36" t="s">
        <v>79</v>
      </c>
      <c r="E126" s="6">
        <v>0.17199999999999999</v>
      </c>
      <c r="F126" s="58">
        <f t="shared" si="36"/>
        <v>75</v>
      </c>
      <c r="G126" s="47"/>
      <c r="H126" s="5"/>
      <c r="I126" s="7"/>
      <c r="J126" s="8">
        <f t="shared" si="34"/>
        <v>12.899999999999999</v>
      </c>
      <c r="K126" s="13"/>
      <c r="Q126" s="13"/>
    </row>
    <row r="127" spans="1:17" ht="12.75" x14ac:dyDescent="0.25">
      <c r="A127" s="201"/>
      <c r="B127" s="60">
        <f t="shared" si="35"/>
        <v>2</v>
      </c>
      <c r="C127" s="3" t="s">
        <v>38</v>
      </c>
      <c r="D127" s="41" t="s">
        <v>38</v>
      </c>
      <c r="E127" s="6">
        <v>0.04</v>
      </c>
      <c r="F127" s="58">
        <f t="shared" si="36"/>
        <v>75</v>
      </c>
      <c r="G127" s="47">
        <f>Q20</f>
        <v>40</v>
      </c>
      <c r="H127" s="5">
        <f>G127*E127</f>
        <v>1.6</v>
      </c>
      <c r="I127" s="7">
        <f>J127*G127</f>
        <v>120</v>
      </c>
      <c r="J127" s="8">
        <f t="shared" si="34"/>
        <v>3</v>
      </c>
      <c r="K127" s="13"/>
      <c r="Q127" s="13"/>
    </row>
    <row r="128" spans="1:17" ht="12.75" x14ac:dyDescent="0.25">
      <c r="A128" s="174" t="s">
        <v>41</v>
      </c>
      <c r="B128" s="174"/>
      <c r="C128" s="174"/>
      <c r="D128" s="174"/>
      <c r="E128" s="45"/>
      <c r="F128" s="125"/>
      <c r="G128" s="150"/>
      <c r="H128" s="2">
        <f>SUM(H107:H127)</f>
        <v>61.000000000000007</v>
      </c>
      <c r="I128" s="2">
        <f t="shared" ref="I128:J128" si="40">SUM(I107:I127)</f>
        <v>4575</v>
      </c>
      <c r="J128" s="45">
        <f t="shared" si="40"/>
        <v>59.142562499999997</v>
      </c>
      <c r="K128" s="13"/>
      <c r="Q128" s="13"/>
    </row>
    <row r="129" spans="1:17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B129*32</f>
        <v>64</v>
      </c>
      <c r="G129" s="47">
        <f>Q9</f>
        <v>38</v>
      </c>
      <c r="H129" s="5">
        <f t="shared" ref="H129:H137" si="41">G129*E129</f>
        <v>1.748</v>
      </c>
      <c r="I129" s="7">
        <f t="shared" ref="I129:I137" si="42">J129*G129</f>
        <v>111.872</v>
      </c>
      <c r="J129" s="8">
        <f>F129*E129</f>
        <v>2.944</v>
      </c>
      <c r="K129" s="13"/>
      <c r="Q129" s="13"/>
    </row>
    <row r="130" spans="1:17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64</v>
      </c>
      <c r="G130" s="48">
        <f>Q38</f>
        <v>110</v>
      </c>
      <c r="H130" s="5">
        <f t="shared" si="41"/>
        <v>2.2000000000000002</v>
      </c>
      <c r="I130" s="7">
        <f t="shared" si="42"/>
        <v>140.80000000000001</v>
      </c>
      <c r="J130" s="8">
        <f t="shared" ref="J130:J151" si="43">F130*E130</f>
        <v>1.28</v>
      </c>
      <c r="K130" s="13"/>
      <c r="Q130" s="13"/>
    </row>
    <row r="131" spans="1:17" ht="12.75" x14ac:dyDescent="0.25">
      <c r="A131" s="201"/>
      <c r="B131" s="60">
        <f t="shared" ref="B131:B151" si="44">B130</f>
        <v>2</v>
      </c>
      <c r="C131" s="182"/>
      <c r="D131" s="37" t="s">
        <v>7</v>
      </c>
      <c r="E131" s="6">
        <v>3.0000000000000001E-3</v>
      </c>
      <c r="F131" s="58">
        <f t="shared" ref="F131:F151" si="45">F130</f>
        <v>64</v>
      </c>
      <c r="G131" s="49">
        <f>Q22</f>
        <v>115</v>
      </c>
      <c r="H131" s="5">
        <f t="shared" si="41"/>
        <v>0.34500000000000003</v>
      </c>
      <c r="I131" s="7">
        <f t="shared" si="42"/>
        <v>22.080000000000002</v>
      </c>
      <c r="J131" s="8">
        <f t="shared" si="43"/>
        <v>0.192</v>
      </c>
      <c r="K131" s="13"/>
      <c r="Q131" s="13"/>
    </row>
    <row r="132" spans="1:17" ht="12.75" x14ac:dyDescent="0.25">
      <c r="A132" s="201"/>
      <c r="B132" s="60">
        <f t="shared" si="44"/>
        <v>2</v>
      </c>
      <c r="C132" s="182"/>
      <c r="D132" s="36" t="s">
        <v>9</v>
      </c>
      <c r="E132" s="6">
        <v>1.3000000000000001E-2</v>
      </c>
      <c r="F132" s="58">
        <f t="shared" si="45"/>
        <v>64</v>
      </c>
      <c r="G132" s="49">
        <f>Q11</f>
        <v>40</v>
      </c>
      <c r="H132" s="5">
        <f t="shared" si="41"/>
        <v>0.52</v>
      </c>
      <c r="I132" s="7">
        <f t="shared" si="42"/>
        <v>33.28</v>
      </c>
      <c r="J132" s="8">
        <f t="shared" si="43"/>
        <v>0.83200000000000007</v>
      </c>
      <c r="K132" s="13"/>
      <c r="Q132" s="13"/>
    </row>
    <row r="133" spans="1:17" ht="12.75" x14ac:dyDescent="0.25">
      <c r="A133" s="201"/>
      <c r="B133" s="60">
        <f t="shared" si="44"/>
        <v>2</v>
      </c>
      <c r="C133" s="183" t="s">
        <v>72</v>
      </c>
      <c r="D133" s="36" t="s">
        <v>8</v>
      </c>
      <c r="E133" s="6">
        <v>0.107</v>
      </c>
      <c r="F133" s="58">
        <f t="shared" si="45"/>
        <v>64</v>
      </c>
      <c r="G133" s="47">
        <f>Q10</f>
        <v>50</v>
      </c>
      <c r="H133" s="5">
        <f t="shared" si="41"/>
        <v>5.35</v>
      </c>
      <c r="I133" s="42">
        <f t="shared" si="42"/>
        <v>342.4</v>
      </c>
      <c r="J133" s="28">
        <f t="shared" si="43"/>
        <v>6.8479999999999999</v>
      </c>
      <c r="K133" s="13"/>
      <c r="Q133" s="13"/>
    </row>
    <row r="134" spans="1:17" ht="12.75" x14ac:dyDescent="0.25">
      <c r="A134" s="201"/>
      <c r="B134" s="60">
        <f t="shared" si="44"/>
        <v>2</v>
      </c>
      <c r="C134" s="184"/>
      <c r="D134" s="36" t="s">
        <v>73</v>
      </c>
      <c r="E134" s="6">
        <v>5.0000000000000001E-3</v>
      </c>
      <c r="F134" s="58">
        <f t="shared" si="45"/>
        <v>64</v>
      </c>
      <c r="G134" s="47">
        <f>Q39</f>
        <v>40</v>
      </c>
      <c r="H134" s="5">
        <f t="shared" si="41"/>
        <v>0.2</v>
      </c>
      <c r="I134" s="42">
        <f t="shared" si="42"/>
        <v>12.8</v>
      </c>
      <c r="J134" s="28">
        <f t="shared" si="43"/>
        <v>0.32</v>
      </c>
      <c r="K134" s="13"/>
      <c r="Q134" s="13"/>
    </row>
    <row r="135" spans="1:17" ht="12.75" x14ac:dyDescent="0.25">
      <c r="A135" s="201"/>
      <c r="B135" s="60">
        <f t="shared" si="44"/>
        <v>2</v>
      </c>
      <c r="C135" s="184"/>
      <c r="D135" s="36" t="s">
        <v>9</v>
      </c>
      <c r="E135" s="6">
        <v>1.3000000000000001E-2</v>
      </c>
      <c r="F135" s="58">
        <f t="shared" si="45"/>
        <v>64</v>
      </c>
      <c r="G135" s="47">
        <f>Q11</f>
        <v>40</v>
      </c>
      <c r="H135" s="5">
        <f t="shared" si="41"/>
        <v>0.52</v>
      </c>
      <c r="I135" s="42">
        <f t="shared" si="42"/>
        <v>33.28</v>
      </c>
      <c r="J135" s="28">
        <f t="shared" si="43"/>
        <v>0.83200000000000007</v>
      </c>
      <c r="K135" s="13"/>
      <c r="Q135" s="13"/>
    </row>
    <row r="136" spans="1:17" ht="12.75" x14ac:dyDescent="0.25">
      <c r="A136" s="201"/>
      <c r="B136" s="60">
        <f t="shared" si="44"/>
        <v>2</v>
      </c>
      <c r="C136" s="184"/>
      <c r="D136" s="37" t="s">
        <v>11</v>
      </c>
      <c r="E136" s="6">
        <v>6.0000000000000001E-3</v>
      </c>
      <c r="F136" s="58">
        <f t="shared" si="45"/>
        <v>64</v>
      </c>
      <c r="G136" s="47">
        <f>Q12</f>
        <v>27</v>
      </c>
      <c r="H136" s="5">
        <f t="shared" si="41"/>
        <v>0.16200000000000001</v>
      </c>
      <c r="I136" s="42">
        <f t="shared" si="42"/>
        <v>10.368</v>
      </c>
      <c r="J136" s="28">
        <f t="shared" si="43"/>
        <v>0.38400000000000001</v>
      </c>
      <c r="K136" s="13"/>
      <c r="Q136" s="13"/>
    </row>
    <row r="137" spans="1:17" ht="12.75" x14ac:dyDescent="0.25">
      <c r="A137" s="201"/>
      <c r="B137" s="60">
        <f t="shared" si="44"/>
        <v>2</v>
      </c>
      <c r="C137" s="184"/>
      <c r="D137" s="37" t="s">
        <v>7</v>
      </c>
      <c r="E137" s="6">
        <v>5.0000000000000001E-3</v>
      </c>
      <c r="F137" s="58">
        <f t="shared" si="45"/>
        <v>64</v>
      </c>
      <c r="G137" s="47">
        <f>Q22</f>
        <v>115</v>
      </c>
      <c r="H137" s="5">
        <f t="shared" si="41"/>
        <v>0.57500000000000007</v>
      </c>
      <c r="I137" s="42">
        <f t="shared" si="42"/>
        <v>36.800000000000004</v>
      </c>
      <c r="J137" s="28">
        <f t="shared" si="43"/>
        <v>0.32</v>
      </c>
      <c r="K137" s="13"/>
      <c r="Q137" s="13"/>
    </row>
    <row r="138" spans="1:17" ht="12.75" x14ac:dyDescent="0.25">
      <c r="A138" s="201"/>
      <c r="B138" s="60">
        <f t="shared" si="44"/>
        <v>2</v>
      </c>
      <c r="C138" s="185"/>
      <c r="D138" s="37" t="s">
        <v>79</v>
      </c>
      <c r="E138" s="6">
        <v>0.188</v>
      </c>
      <c r="F138" s="58">
        <f t="shared" si="45"/>
        <v>64</v>
      </c>
      <c r="G138" s="47"/>
      <c r="H138" s="5"/>
      <c r="I138" s="42"/>
      <c r="J138" s="28">
        <f t="shared" si="43"/>
        <v>12.032</v>
      </c>
      <c r="K138" s="13"/>
      <c r="Q138" s="13"/>
    </row>
    <row r="139" spans="1:17" ht="12.75" x14ac:dyDescent="0.25">
      <c r="A139" s="201"/>
      <c r="B139" s="60">
        <f t="shared" si="44"/>
        <v>2</v>
      </c>
      <c r="C139" s="205" t="s">
        <v>71</v>
      </c>
      <c r="D139" s="36" t="s">
        <v>81</v>
      </c>
      <c r="E139" s="6">
        <f>H139/G139</f>
        <v>6.4507499999999982E-2</v>
      </c>
      <c r="F139" s="58">
        <f t="shared" si="45"/>
        <v>64</v>
      </c>
      <c r="G139" s="47">
        <f>Q17</f>
        <v>400</v>
      </c>
      <c r="H139" s="5">
        <f>61-H129-H130-H131-H132-H133-H134-H135-H136-H137-H138-H140-H141-H142-H143-H144-H145-H146-H147-H148-H149-H150-H151</f>
        <v>25.80299999999999</v>
      </c>
      <c r="I139" s="42">
        <f t="shared" ref="I139:I149" si="46">J139*G139</f>
        <v>1651.3919999999996</v>
      </c>
      <c r="J139" s="28">
        <f t="shared" si="43"/>
        <v>4.1284799999999988</v>
      </c>
      <c r="K139" s="13"/>
      <c r="Q139" s="13"/>
    </row>
    <row r="140" spans="1:17" ht="12.75" x14ac:dyDescent="0.25">
      <c r="A140" s="201"/>
      <c r="B140" s="60">
        <f t="shared" si="44"/>
        <v>2</v>
      </c>
      <c r="C140" s="206"/>
      <c r="D140" s="37" t="s">
        <v>7</v>
      </c>
      <c r="E140" s="6">
        <v>5.0000000000000001E-3</v>
      </c>
      <c r="F140" s="58">
        <f t="shared" si="45"/>
        <v>64</v>
      </c>
      <c r="G140" s="47">
        <f>Q22</f>
        <v>115</v>
      </c>
      <c r="H140" s="5">
        <f t="shared" ref="H140:H149" si="47">G140*E140</f>
        <v>0.57500000000000007</v>
      </c>
      <c r="I140" s="42">
        <f t="shared" si="46"/>
        <v>36.800000000000004</v>
      </c>
      <c r="J140" s="28">
        <f t="shared" si="43"/>
        <v>0.32</v>
      </c>
      <c r="K140" s="13"/>
      <c r="Q140" s="13"/>
    </row>
    <row r="141" spans="1:17" ht="12.75" x14ac:dyDescent="0.25">
      <c r="A141" s="201"/>
      <c r="B141" s="60">
        <f t="shared" si="44"/>
        <v>2</v>
      </c>
      <c r="C141" s="206"/>
      <c r="D141" s="37" t="s">
        <v>32</v>
      </c>
      <c r="E141" s="6">
        <v>1.2E-2</v>
      </c>
      <c r="F141" s="58">
        <f t="shared" si="45"/>
        <v>64</v>
      </c>
      <c r="G141" s="49">
        <f>Q13</f>
        <v>190</v>
      </c>
      <c r="H141" s="5">
        <f t="shared" si="47"/>
        <v>2.2800000000000002</v>
      </c>
      <c r="I141" s="42">
        <f t="shared" si="46"/>
        <v>145.92000000000002</v>
      </c>
      <c r="J141" s="28">
        <f t="shared" si="43"/>
        <v>0.76800000000000002</v>
      </c>
      <c r="K141" s="13"/>
      <c r="Q141" s="13"/>
    </row>
    <row r="142" spans="1:17" ht="12.75" x14ac:dyDescent="0.25">
      <c r="A142" s="201"/>
      <c r="B142" s="60">
        <f t="shared" si="44"/>
        <v>2</v>
      </c>
      <c r="C142" s="206"/>
      <c r="D142" s="37" t="s">
        <v>11</v>
      </c>
      <c r="E142" s="6">
        <v>1.7999999999999999E-2</v>
      </c>
      <c r="F142" s="58">
        <f t="shared" si="45"/>
        <v>64</v>
      </c>
      <c r="G142" s="47">
        <f>Q12</f>
        <v>27</v>
      </c>
      <c r="H142" s="5">
        <f t="shared" si="47"/>
        <v>0.48599999999999999</v>
      </c>
      <c r="I142" s="42">
        <f t="shared" si="46"/>
        <v>31.103999999999999</v>
      </c>
      <c r="J142" s="28">
        <f t="shared" si="43"/>
        <v>1.1519999999999999</v>
      </c>
      <c r="K142" s="13"/>
      <c r="Q142" s="13"/>
    </row>
    <row r="143" spans="1:17" ht="12.75" x14ac:dyDescent="0.25">
      <c r="A143" s="201"/>
      <c r="B143" s="60">
        <f t="shared" si="44"/>
        <v>2</v>
      </c>
      <c r="C143" s="207"/>
      <c r="D143" s="36" t="s">
        <v>16</v>
      </c>
      <c r="E143" s="6">
        <v>4.0000000000000001E-3</v>
      </c>
      <c r="F143" s="58">
        <f t="shared" si="45"/>
        <v>64</v>
      </c>
      <c r="G143" s="47">
        <f>Q40</f>
        <v>55</v>
      </c>
      <c r="H143" s="5">
        <f t="shared" si="47"/>
        <v>0.22</v>
      </c>
      <c r="I143" s="42">
        <f t="shared" si="46"/>
        <v>14.08</v>
      </c>
      <c r="J143" s="28">
        <f t="shared" si="43"/>
        <v>0.25600000000000001</v>
      </c>
      <c r="K143" s="13"/>
      <c r="Q143" s="13"/>
    </row>
    <row r="144" spans="1:17" ht="12.75" x14ac:dyDescent="0.25">
      <c r="A144" s="201"/>
      <c r="B144" s="60">
        <f t="shared" si="44"/>
        <v>2</v>
      </c>
      <c r="C144" s="192" t="s">
        <v>37</v>
      </c>
      <c r="D144" s="36" t="s">
        <v>8</v>
      </c>
      <c r="E144" s="6">
        <v>0.17100000000000001</v>
      </c>
      <c r="F144" s="58">
        <f t="shared" si="45"/>
        <v>64</v>
      </c>
      <c r="G144" s="47">
        <f>Q10</f>
        <v>50</v>
      </c>
      <c r="H144" s="5">
        <f t="shared" si="47"/>
        <v>8.5500000000000007</v>
      </c>
      <c r="I144" s="7">
        <f t="shared" si="46"/>
        <v>547.20000000000005</v>
      </c>
      <c r="J144" s="8">
        <f t="shared" si="43"/>
        <v>10.944000000000001</v>
      </c>
      <c r="K144" s="13"/>
      <c r="Q144" s="13"/>
    </row>
    <row r="145" spans="1:45" ht="15.75" customHeight="1" x14ac:dyDescent="0.25">
      <c r="A145" s="201"/>
      <c r="B145" s="60">
        <f t="shared" si="44"/>
        <v>2</v>
      </c>
      <c r="C145" s="193"/>
      <c r="D145" s="36" t="s">
        <v>27</v>
      </c>
      <c r="E145" s="6">
        <v>5.0000000000000001E-3</v>
      </c>
      <c r="F145" s="58">
        <f t="shared" si="45"/>
        <v>64</v>
      </c>
      <c r="G145" s="47">
        <f>Q14</f>
        <v>750</v>
      </c>
      <c r="H145" s="5">
        <f t="shared" si="47"/>
        <v>3.75</v>
      </c>
      <c r="I145" s="7">
        <f t="shared" si="46"/>
        <v>240</v>
      </c>
      <c r="J145" s="8">
        <f t="shared" si="43"/>
        <v>0.32</v>
      </c>
    </row>
    <row r="146" spans="1:45" ht="15.75" customHeight="1" x14ac:dyDescent="0.25">
      <c r="A146" s="201"/>
      <c r="B146" s="60">
        <f t="shared" si="44"/>
        <v>2</v>
      </c>
      <c r="C146" s="194"/>
      <c r="D146" s="36" t="s">
        <v>69</v>
      </c>
      <c r="E146" s="6">
        <v>2.4E-2</v>
      </c>
      <c r="F146" s="58">
        <f t="shared" si="45"/>
        <v>64</v>
      </c>
      <c r="G146" s="47">
        <f>Q24</f>
        <v>84</v>
      </c>
      <c r="H146" s="5">
        <f t="shared" si="47"/>
        <v>2.016</v>
      </c>
      <c r="I146" s="7">
        <f t="shared" si="46"/>
        <v>129.024</v>
      </c>
      <c r="J146" s="8">
        <f t="shared" si="43"/>
        <v>1.536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4"/>
        <v>2</v>
      </c>
      <c r="C147" s="183" t="s">
        <v>39</v>
      </c>
      <c r="D147" s="36" t="s">
        <v>76</v>
      </c>
      <c r="E147" s="44">
        <v>0.02</v>
      </c>
      <c r="F147" s="58">
        <f t="shared" si="45"/>
        <v>64</v>
      </c>
      <c r="G147" s="47">
        <f>Q19</f>
        <v>140</v>
      </c>
      <c r="H147" s="5">
        <f t="shared" si="47"/>
        <v>2.8000000000000003</v>
      </c>
      <c r="I147" s="7">
        <f t="shared" si="46"/>
        <v>179.20000000000002</v>
      </c>
      <c r="J147" s="8">
        <f t="shared" si="43"/>
        <v>1.28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4"/>
        <v>2</v>
      </c>
      <c r="C148" s="184"/>
      <c r="D148" s="36" t="s">
        <v>12</v>
      </c>
      <c r="E148" s="44">
        <v>0.02</v>
      </c>
      <c r="F148" s="58">
        <f t="shared" si="45"/>
        <v>64</v>
      </c>
      <c r="G148" s="47">
        <f>Q15</f>
        <v>55</v>
      </c>
      <c r="H148" s="5">
        <f t="shared" si="47"/>
        <v>1.1000000000000001</v>
      </c>
      <c r="I148" s="7">
        <f t="shared" si="46"/>
        <v>70.400000000000006</v>
      </c>
      <c r="J148" s="8">
        <f t="shared" si="43"/>
        <v>1.28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4"/>
        <v>2</v>
      </c>
      <c r="C149" s="184"/>
      <c r="D149" s="36" t="s">
        <v>13</v>
      </c>
      <c r="E149" s="19">
        <v>2.0000000000000001E-4</v>
      </c>
      <c r="F149" s="58">
        <f t="shared" si="45"/>
        <v>64</v>
      </c>
      <c r="G149" s="47">
        <f>Q16</f>
        <v>1000</v>
      </c>
      <c r="H149" s="5">
        <f t="shared" si="47"/>
        <v>0.2</v>
      </c>
      <c r="I149" s="7">
        <f t="shared" si="46"/>
        <v>12.8</v>
      </c>
      <c r="J149" s="8">
        <f t="shared" si="43"/>
        <v>1.2800000000000001E-2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4"/>
        <v>2</v>
      </c>
      <c r="C150" s="185"/>
      <c r="D150" s="36" t="s">
        <v>79</v>
      </c>
      <c r="E150" s="44">
        <v>0.2</v>
      </c>
      <c r="F150" s="58">
        <f t="shared" si="45"/>
        <v>64</v>
      </c>
      <c r="G150" s="47"/>
      <c r="H150" s="5"/>
      <c r="I150" s="7"/>
      <c r="J150" s="8">
        <f t="shared" si="43"/>
        <v>12.8</v>
      </c>
      <c r="L150" s="17"/>
    </row>
    <row r="151" spans="1:45" ht="15.75" customHeight="1" x14ac:dyDescent="0.25">
      <c r="A151" s="201"/>
      <c r="B151" s="60">
        <f t="shared" si="44"/>
        <v>2</v>
      </c>
      <c r="C151" s="3" t="s">
        <v>38</v>
      </c>
      <c r="D151" s="41" t="s">
        <v>38</v>
      </c>
      <c r="E151" s="6">
        <v>0.04</v>
      </c>
      <c r="F151" s="58">
        <f t="shared" si="45"/>
        <v>64</v>
      </c>
      <c r="G151" s="47">
        <f>Q20</f>
        <v>40</v>
      </c>
      <c r="H151" s="5">
        <f>G151*E151</f>
        <v>1.6</v>
      </c>
      <c r="I151" s="42">
        <f>J151*G151</f>
        <v>102.4</v>
      </c>
      <c r="J151" s="28">
        <f t="shared" si="43"/>
        <v>2.56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25"/>
      <c r="G152" s="150"/>
      <c r="H152" s="2">
        <f>SUM(H129:H151)</f>
        <v>60.999999999999993</v>
      </c>
      <c r="I152" s="2">
        <f t="shared" ref="I152:J152" si="48">SUM(I129:I151)</f>
        <v>3903.9999999999995</v>
      </c>
      <c r="J152" s="45">
        <f t="shared" si="48"/>
        <v>63.341280000000012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B159*43</f>
        <v>86</v>
      </c>
      <c r="G159" s="47">
        <f>Q9</f>
        <v>38</v>
      </c>
      <c r="H159" s="130">
        <f t="shared" ref="H159:H165" si="49">G159*E159</f>
        <v>0.95000000000000007</v>
      </c>
      <c r="I159" s="7">
        <f t="shared" ref="I159:I169" si="50">J159*G159</f>
        <v>81.7</v>
      </c>
      <c r="J159" s="8">
        <f>F159*E159</f>
        <v>2.15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86</v>
      </c>
      <c r="G160" s="47">
        <f>Q22</f>
        <v>115</v>
      </c>
      <c r="H160" s="130">
        <f t="shared" si="49"/>
        <v>0.69000000000000006</v>
      </c>
      <c r="I160" s="7">
        <f t="shared" si="50"/>
        <v>59.34</v>
      </c>
      <c r="J160" s="8">
        <f t="shared" ref="J160:J177" si="51">F160*E160</f>
        <v>0.51600000000000001</v>
      </c>
      <c r="L160" s="17"/>
    </row>
    <row r="161" spans="1:18" x14ac:dyDescent="0.25">
      <c r="A161" s="203"/>
      <c r="B161" s="57">
        <f t="shared" ref="B161:B177" si="52">B160</f>
        <v>2</v>
      </c>
      <c r="C161" s="193"/>
      <c r="D161" s="36" t="s">
        <v>8</v>
      </c>
      <c r="E161" s="44">
        <v>3.4000000000000002E-2</v>
      </c>
      <c r="F161" s="58">
        <f t="shared" ref="F161:F177" si="53">F160</f>
        <v>86</v>
      </c>
      <c r="G161" s="47">
        <f>Q10</f>
        <v>50</v>
      </c>
      <c r="H161" s="130">
        <f t="shared" si="49"/>
        <v>1.7000000000000002</v>
      </c>
      <c r="I161" s="7">
        <f t="shared" si="50"/>
        <v>146.20000000000002</v>
      </c>
      <c r="J161" s="8">
        <f t="shared" si="51"/>
        <v>2.9240000000000004</v>
      </c>
      <c r="L161" s="17"/>
    </row>
    <row r="162" spans="1:18" x14ac:dyDescent="0.25">
      <c r="A162" s="203"/>
      <c r="B162" s="57">
        <f t="shared" si="52"/>
        <v>2</v>
      </c>
      <c r="C162" s="193"/>
      <c r="D162" s="36" t="s">
        <v>10</v>
      </c>
      <c r="E162" s="44">
        <v>2.5000000000000001E-2</v>
      </c>
      <c r="F162" s="58">
        <f t="shared" si="53"/>
        <v>86</v>
      </c>
      <c r="G162" s="47">
        <f>Q28</f>
        <v>55</v>
      </c>
      <c r="H162" s="130">
        <f t="shared" si="49"/>
        <v>1.375</v>
      </c>
      <c r="I162" s="7">
        <f t="shared" si="50"/>
        <v>118.25</v>
      </c>
      <c r="J162" s="8">
        <f t="shared" si="51"/>
        <v>2.15</v>
      </c>
      <c r="L162" s="17"/>
    </row>
    <row r="163" spans="1:18" x14ac:dyDescent="0.25">
      <c r="A163" s="203"/>
      <c r="B163" s="57">
        <f t="shared" si="52"/>
        <v>2</v>
      </c>
      <c r="C163" s="193"/>
      <c r="D163" s="36" t="s">
        <v>9</v>
      </c>
      <c r="E163" s="44">
        <v>1.7999999999999999E-2</v>
      </c>
      <c r="F163" s="58">
        <f t="shared" si="53"/>
        <v>86</v>
      </c>
      <c r="G163" s="47">
        <f>Q11</f>
        <v>40</v>
      </c>
      <c r="H163" s="130">
        <f t="shared" si="49"/>
        <v>0.72</v>
      </c>
      <c r="I163" s="7">
        <f t="shared" si="50"/>
        <v>61.919999999999995</v>
      </c>
      <c r="J163" s="8">
        <f t="shared" si="51"/>
        <v>1.5479999999999998</v>
      </c>
      <c r="L163" s="17"/>
    </row>
    <row r="164" spans="1:18" x14ac:dyDescent="0.25">
      <c r="A164" s="203"/>
      <c r="B164" s="57">
        <f t="shared" si="52"/>
        <v>2</v>
      </c>
      <c r="C164" s="194"/>
      <c r="D164" s="36" t="s">
        <v>11</v>
      </c>
      <c r="E164" s="44">
        <v>1.7999999999999999E-2</v>
      </c>
      <c r="F164" s="58">
        <f t="shared" si="53"/>
        <v>86</v>
      </c>
      <c r="G164" s="47">
        <f>Q12</f>
        <v>27</v>
      </c>
      <c r="H164" s="130">
        <f t="shared" si="49"/>
        <v>0.48599999999999999</v>
      </c>
      <c r="I164" s="7">
        <f t="shared" si="50"/>
        <v>41.795999999999992</v>
      </c>
      <c r="J164" s="8">
        <f t="shared" si="51"/>
        <v>1.5479999999999998</v>
      </c>
      <c r="L164" s="17"/>
    </row>
    <row r="165" spans="1:18" x14ac:dyDescent="0.25">
      <c r="A165" s="203"/>
      <c r="B165" s="57">
        <f t="shared" si="52"/>
        <v>2</v>
      </c>
      <c r="C165" s="183" t="s">
        <v>58</v>
      </c>
      <c r="D165" s="36" t="s">
        <v>8</v>
      </c>
      <c r="E165" s="44">
        <v>0.1</v>
      </c>
      <c r="F165" s="58">
        <f t="shared" si="53"/>
        <v>86</v>
      </c>
      <c r="G165" s="47">
        <f>Q10</f>
        <v>50</v>
      </c>
      <c r="H165" s="130">
        <f t="shared" si="49"/>
        <v>5</v>
      </c>
      <c r="I165" s="7">
        <f t="shared" si="50"/>
        <v>430</v>
      </c>
      <c r="J165" s="8">
        <f t="shared" si="51"/>
        <v>8.6</v>
      </c>
      <c r="L165" s="17"/>
    </row>
    <row r="166" spans="1:18" x14ac:dyDescent="0.25">
      <c r="A166" s="203"/>
      <c r="B166" s="57">
        <f t="shared" si="52"/>
        <v>2</v>
      </c>
      <c r="C166" s="184"/>
      <c r="D166" s="37" t="s">
        <v>56</v>
      </c>
      <c r="E166" s="6">
        <v>0.01</v>
      </c>
      <c r="F166" s="58">
        <f t="shared" si="53"/>
        <v>86</v>
      </c>
      <c r="G166" s="48">
        <f>Q37</f>
        <v>55</v>
      </c>
      <c r="H166" s="130">
        <f>E166*G166</f>
        <v>0.55000000000000004</v>
      </c>
      <c r="I166" s="7">
        <f t="shared" si="50"/>
        <v>47.3</v>
      </c>
      <c r="J166" s="6">
        <f t="shared" si="51"/>
        <v>0.86</v>
      </c>
      <c r="L166" s="17"/>
    </row>
    <row r="167" spans="1:18" x14ac:dyDescent="0.25">
      <c r="A167" s="203"/>
      <c r="B167" s="57">
        <f t="shared" si="52"/>
        <v>2</v>
      </c>
      <c r="C167" s="184"/>
      <c r="D167" s="37" t="s">
        <v>9</v>
      </c>
      <c r="E167" s="6">
        <v>1.2999999999999999E-2</v>
      </c>
      <c r="F167" s="58">
        <f t="shared" si="53"/>
        <v>86</v>
      </c>
      <c r="G167" s="48">
        <f>Q11</f>
        <v>40</v>
      </c>
      <c r="H167" s="130">
        <f>E167*G167</f>
        <v>0.52</v>
      </c>
      <c r="I167" s="7">
        <f t="shared" si="50"/>
        <v>44.72</v>
      </c>
      <c r="J167" s="6">
        <f t="shared" si="51"/>
        <v>1.1179999999999999</v>
      </c>
      <c r="L167" s="17"/>
    </row>
    <row r="168" spans="1:18" x14ac:dyDescent="0.25">
      <c r="A168" s="203"/>
      <c r="B168" s="57">
        <f t="shared" si="52"/>
        <v>2</v>
      </c>
      <c r="C168" s="184"/>
      <c r="D168" s="37" t="s">
        <v>11</v>
      </c>
      <c r="E168" s="6">
        <v>1.2E-2</v>
      </c>
      <c r="F168" s="58">
        <f t="shared" si="53"/>
        <v>86</v>
      </c>
      <c r="G168" s="48">
        <f>Q12</f>
        <v>27</v>
      </c>
      <c r="H168" s="130">
        <f>E168*G168</f>
        <v>0.32400000000000001</v>
      </c>
      <c r="I168" s="7">
        <f t="shared" si="50"/>
        <v>27.864000000000001</v>
      </c>
      <c r="J168" s="6">
        <f t="shared" si="51"/>
        <v>1.032</v>
      </c>
      <c r="L168" s="17"/>
    </row>
    <row r="169" spans="1:18" x14ac:dyDescent="0.25">
      <c r="A169" s="203"/>
      <c r="B169" s="57">
        <f t="shared" si="52"/>
        <v>2</v>
      </c>
      <c r="C169" s="184"/>
      <c r="D169" s="37" t="s">
        <v>7</v>
      </c>
      <c r="E169" s="6">
        <v>3.0000000000000001E-3</v>
      </c>
      <c r="F169" s="58">
        <f t="shared" si="53"/>
        <v>86</v>
      </c>
      <c r="G169" s="48">
        <f>Q22</f>
        <v>115</v>
      </c>
      <c r="H169" s="130">
        <f>E169*G169</f>
        <v>0.34500000000000003</v>
      </c>
      <c r="I169" s="7">
        <f t="shared" si="50"/>
        <v>29.67</v>
      </c>
      <c r="J169" s="6">
        <f t="shared" si="51"/>
        <v>0.25800000000000001</v>
      </c>
      <c r="L169" s="17"/>
    </row>
    <row r="170" spans="1:18" x14ac:dyDescent="0.25">
      <c r="A170" s="203"/>
      <c r="B170" s="57">
        <f t="shared" si="52"/>
        <v>2</v>
      </c>
      <c r="C170" s="185"/>
      <c r="D170" s="37" t="s">
        <v>79</v>
      </c>
      <c r="E170" s="6">
        <v>0.188</v>
      </c>
      <c r="F170" s="58">
        <f t="shared" si="53"/>
        <v>86</v>
      </c>
      <c r="G170" s="48"/>
      <c r="H170" s="130"/>
      <c r="I170" s="7"/>
      <c r="J170" s="6">
        <f t="shared" si="51"/>
        <v>16.167999999999999</v>
      </c>
      <c r="L170" s="17"/>
    </row>
    <row r="171" spans="1:18" x14ac:dyDescent="0.25">
      <c r="A171" s="203"/>
      <c r="B171" s="57">
        <f t="shared" si="52"/>
        <v>2</v>
      </c>
      <c r="C171" s="186" t="s">
        <v>33</v>
      </c>
      <c r="D171" s="36" t="s">
        <v>61</v>
      </c>
      <c r="E171" s="6">
        <f>H171/G171</f>
        <v>4.8466666666666679E-2</v>
      </c>
      <c r="F171" s="58">
        <f t="shared" si="53"/>
        <v>86</v>
      </c>
      <c r="G171" s="47">
        <f>Q32</f>
        <v>195</v>
      </c>
      <c r="H171" s="130">
        <f>61-H159-H160-H161-H162-H163-H164-H165-H166-H167-H168-H169-H170-H172-H173-H174-H175-H176-H177</f>
        <v>9.4510000000000023</v>
      </c>
      <c r="I171" s="7">
        <f t="shared" ref="I171:I177" si="54">J171*G171</f>
        <v>812.78600000000017</v>
      </c>
      <c r="J171" s="6">
        <f t="shared" si="51"/>
        <v>4.1681333333333344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2"/>
        <v>2</v>
      </c>
      <c r="C172" s="188"/>
      <c r="D172" s="36" t="s">
        <v>27</v>
      </c>
      <c r="E172" s="6">
        <v>1.2E-2</v>
      </c>
      <c r="F172" s="58">
        <f t="shared" si="53"/>
        <v>86</v>
      </c>
      <c r="G172" s="47">
        <f>Q14</f>
        <v>750</v>
      </c>
      <c r="H172" s="130">
        <f>G172*E172</f>
        <v>9</v>
      </c>
      <c r="I172" s="7">
        <f t="shared" si="54"/>
        <v>774</v>
      </c>
      <c r="J172" s="6">
        <f t="shared" si="51"/>
        <v>1.032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2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3"/>
        <v>86</v>
      </c>
      <c r="G173" s="48">
        <f>Q26</f>
        <v>99</v>
      </c>
      <c r="H173" s="130">
        <f>E173*G173</f>
        <v>6.0389999999999997</v>
      </c>
      <c r="I173" s="7">
        <f t="shared" si="54"/>
        <v>519.35399999999993</v>
      </c>
      <c r="J173" s="6">
        <f t="shared" si="51"/>
        <v>5.2459999999999996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2"/>
        <v>2</v>
      </c>
      <c r="C174" s="204"/>
      <c r="D174" s="37" t="s">
        <v>27</v>
      </c>
      <c r="E174" s="6">
        <v>6.0000000000000001E-3</v>
      </c>
      <c r="F174" s="58">
        <f t="shared" si="53"/>
        <v>86</v>
      </c>
      <c r="G174" s="48">
        <f>Q14</f>
        <v>750</v>
      </c>
      <c r="H174" s="130">
        <f>E174*G174</f>
        <v>4.5</v>
      </c>
      <c r="I174" s="7">
        <f t="shared" si="54"/>
        <v>387</v>
      </c>
      <c r="J174" s="6">
        <f t="shared" si="51"/>
        <v>0.51600000000000001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2"/>
        <v>2</v>
      </c>
      <c r="C175" s="129" t="s">
        <v>65</v>
      </c>
      <c r="D175" s="38" t="s">
        <v>107</v>
      </c>
      <c r="E175" s="44">
        <v>0.2</v>
      </c>
      <c r="F175" s="58">
        <f t="shared" si="53"/>
        <v>86</v>
      </c>
      <c r="G175" s="47">
        <f>Q33</f>
        <v>65</v>
      </c>
      <c r="H175" s="130">
        <f>G175*E175</f>
        <v>13</v>
      </c>
      <c r="I175" s="7">
        <f t="shared" si="54"/>
        <v>1118</v>
      </c>
      <c r="J175" s="8">
        <f t="shared" si="51"/>
        <v>17.2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2"/>
        <v>2</v>
      </c>
      <c r="C176" s="3" t="s">
        <v>38</v>
      </c>
      <c r="D176" s="41" t="s">
        <v>38</v>
      </c>
      <c r="E176" s="8">
        <v>0.04</v>
      </c>
      <c r="F176" s="58">
        <f t="shared" si="53"/>
        <v>86</v>
      </c>
      <c r="G176" s="47">
        <f>Q20</f>
        <v>40</v>
      </c>
      <c r="H176" s="130">
        <f>G176*E176</f>
        <v>1.6</v>
      </c>
      <c r="I176" s="7">
        <f t="shared" si="54"/>
        <v>137.6</v>
      </c>
      <c r="J176" s="8">
        <f t="shared" si="51"/>
        <v>3.44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2"/>
        <v>2</v>
      </c>
      <c r="C177" s="127" t="s">
        <v>22</v>
      </c>
      <c r="D177" s="39" t="s">
        <v>22</v>
      </c>
      <c r="E177" s="6">
        <v>0.05</v>
      </c>
      <c r="F177" s="58">
        <f t="shared" si="53"/>
        <v>86</v>
      </c>
      <c r="G177" s="48">
        <f>Q34</f>
        <v>95</v>
      </c>
      <c r="H177" s="130">
        <f>G177*E177</f>
        <v>4.75</v>
      </c>
      <c r="I177" s="7">
        <f t="shared" si="54"/>
        <v>408.5</v>
      </c>
      <c r="J177" s="6">
        <f t="shared" si="51"/>
        <v>4.3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25"/>
      <c r="G178" s="150"/>
      <c r="H178" s="2">
        <f>SUM(H159:H177)</f>
        <v>61.000000000000007</v>
      </c>
      <c r="I178" s="2">
        <f t="shared" ref="I178:J178" si="55">SUM(I159:I177)</f>
        <v>5246</v>
      </c>
      <c r="J178" s="45">
        <f t="shared" si="55"/>
        <v>74.774133333333339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B179*43</f>
        <v>86</v>
      </c>
      <c r="G179" s="49">
        <f>Q8</f>
        <v>50</v>
      </c>
      <c r="H179" s="5">
        <f t="shared" ref="H179:H188" si="56">G179*E179</f>
        <v>3</v>
      </c>
      <c r="I179" s="7">
        <f t="shared" ref="I179:I188" si="57">J179*G179</f>
        <v>258</v>
      </c>
      <c r="J179" s="8">
        <f>F179*E179</f>
        <v>5.16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86</v>
      </c>
      <c r="G180" s="49">
        <f>Q11</f>
        <v>40</v>
      </c>
      <c r="H180" s="5">
        <f t="shared" si="56"/>
        <v>0.32</v>
      </c>
      <c r="I180" s="7">
        <f t="shared" si="57"/>
        <v>27.520000000000003</v>
      </c>
      <c r="J180" s="8">
        <f t="shared" ref="J180:J201" si="58">F180*E180</f>
        <v>0.68800000000000006</v>
      </c>
    </row>
    <row r="181" spans="1:45" ht="15.75" customHeight="1" x14ac:dyDescent="0.25">
      <c r="A181" s="181"/>
      <c r="B181" s="60">
        <f t="shared" ref="B181:B201" si="59">B180</f>
        <v>2</v>
      </c>
      <c r="C181" s="182"/>
      <c r="D181" s="37" t="s">
        <v>13</v>
      </c>
      <c r="E181" s="40">
        <v>2.0000000000000001E-4</v>
      </c>
      <c r="F181" s="58">
        <f t="shared" ref="F181:F201" si="60">F180</f>
        <v>86</v>
      </c>
      <c r="G181" s="49">
        <f>Q16</f>
        <v>1000</v>
      </c>
      <c r="H181" s="5">
        <f t="shared" si="56"/>
        <v>0.2</v>
      </c>
      <c r="I181" s="7">
        <f t="shared" si="57"/>
        <v>17.2</v>
      </c>
      <c r="J181" s="8">
        <f t="shared" si="58"/>
        <v>1.72E-2</v>
      </c>
    </row>
    <row r="182" spans="1:45" ht="15.75" customHeight="1" x14ac:dyDescent="0.25">
      <c r="A182" s="181"/>
      <c r="B182" s="60">
        <f t="shared" si="59"/>
        <v>2</v>
      </c>
      <c r="C182" s="182"/>
      <c r="D182" s="36" t="s">
        <v>12</v>
      </c>
      <c r="E182" s="6">
        <v>3.0000000000000001E-3</v>
      </c>
      <c r="F182" s="58">
        <f t="shared" si="60"/>
        <v>86</v>
      </c>
      <c r="G182" s="49">
        <f>Q15</f>
        <v>55</v>
      </c>
      <c r="H182" s="5">
        <f t="shared" si="56"/>
        <v>0.16500000000000001</v>
      </c>
      <c r="I182" s="7">
        <f t="shared" si="57"/>
        <v>14.190000000000001</v>
      </c>
      <c r="J182" s="8">
        <f t="shared" si="58"/>
        <v>0.25800000000000001</v>
      </c>
    </row>
    <row r="183" spans="1:45" ht="15.75" customHeight="1" x14ac:dyDescent="0.25">
      <c r="A183" s="181"/>
      <c r="B183" s="60">
        <f t="shared" si="59"/>
        <v>2</v>
      </c>
      <c r="C183" s="182"/>
      <c r="D183" s="37" t="s">
        <v>7</v>
      </c>
      <c r="E183" s="6">
        <v>3.0000000000000001E-3</v>
      </c>
      <c r="F183" s="58">
        <f t="shared" si="60"/>
        <v>86</v>
      </c>
      <c r="G183" s="47">
        <f>Q22</f>
        <v>115</v>
      </c>
      <c r="H183" s="5">
        <f t="shared" si="56"/>
        <v>0.34500000000000003</v>
      </c>
      <c r="I183" s="7">
        <f t="shared" si="57"/>
        <v>29.67</v>
      </c>
      <c r="J183" s="8">
        <f t="shared" si="58"/>
        <v>0.25800000000000001</v>
      </c>
    </row>
    <row r="184" spans="1:45" ht="15.75" customHeight="1" x14ac:dyDescent="0.25">
      <c r="A184" s="181"/>
      <c r="B184" s="60">
        <f t="shared" si="59"/>
        <v>2</v>
      </c>
      <c r="C184" s="183" t="s">
        <v>23</v>
      </c>
      <c r="D184" s="36" t="s">
        <v>8</v>
      </c>
      <c r="E184" s="6">
        <v>0.1</v>
      </c>
      <c r="F184" s="58">
        <f t="shared" si="60"/>
        <v>86</v>
      </c>
      <c r="G184" s="47">
        <f>Q10</f>
        <v>50</v>
      </c>
      <c r="H184" s="5">
        <f t="shared" si="56"/>
        <v>5</v>
      </c>
      <c r="I184" s="7">
        <f t="shared" si="57"/>
        <v>430</v>
      </c>
      <c r="J184" s="8">
        <f t="shared" si="58"/>
        <v>8.6</v>
      </c>
    </row>
    <row r="185" spans="1:45" ht="15.75" customHeight="1" x14ac:dyDescent="0.25">
      <c r="A185" s="181"/>
      <c r="B185" s="60">
        <f t="shared" si="59"/>
        <v>2</v>
      </c>
      <c r="C185" s="184"/>
      <c r="D185" s="36" t="s">
        <v>18</v>
      </c>
      <c r="E185" s="6">
        <v>0.02</v>
      </c>
      <c r="F185" s="58">
        <f t="shared" si="60"/>
        <v>86</v>
      </c>
      <c r="G185" s="47">
        <f>Q23</f>
        <v>50</v>
      </c>
      <c r="H185" s="5">
        <f t="shared" si="56"/>
        <v>1</v>
      </c>
      <c r="I185" s="7">
        <f t="shared" si="57"/>
        <v>86</v>
      </c>
      <c r="J185" s="8">
        <f t="shared" si="58"/>
        <v>1.72</v>
      </c>
    </row>
    <row r="186" spans="1:45" ht="15.75" customHeight="1" x14ac:dyDescent="0.25">
      <c r="A186" s="181"/>
      <c r="B186" s="60">
        <f t="shared" si="59"/>
        <v>2</v>
      </c>
      <c r="C186" s="184"/>
      <c r="D186" s="36" t="s">
        <v>9</v>
      </c>
      <c r="E186" s="6">
        <v>1.3000000000000001E-2</v>
      </c>
      <c r="F186" s="58">
        <f t="shared" si="60"/>
        <v>86</v>
      </c>
      <c r="G186" s="47">
        <f>Q11</f>
        <v>40</v>
      </c>
      <c r="H186" s="5">
        <f t="shared" si="56"/>
        <v>0.52</v>
      </c>
      <c r="I186" s="7">
        <f t="shared" si="57"/>
        <v>44.720000000000006</v>
      </c>
      <c r="J186" s="8">
        <f t="shared" si="58"/>
        <v>1.1180000000000001</v>
      </c>
    </row>
    <row r="187" spans="1:45" ht="15.75" customHeight="1" x14ac:dyDescent="0.25">
      <c r="A187" s="181"/>
      <c r="B187" s="60">
        <f t="shared" si="59"/>
        <v>2</v>
      </c>
      <c r="C187" s="184"/>
      <c r="D187" s="37" t="s">
        <v>11</v>
      </c>
      <c r="E187" s="6">
        <v>1.2E-2</v>
      </c>
      <c r="F187" s="58">
        <f t="shared" si="60"/>
        <v>86</v>
      </c>
      <c r="G187" s="47">
        <f>Q12</f>
        <v>27</v>
      </c>
      <c r="H187" s="5">
        <f t="shared" si="56"/>
        <v>0.32400000000000001</v>
      </c>
      <c r="I187" s="7">
        <f t="shared" si="57"/>
        <v>27.864000000000001</v>
      </c>
      <c r="J187" s="8">
        <f t="shared" si="58"/>
        <v>1.032</v>
      </c>
    </row>
    <row r="188" spans="1:45" ht="15.75" customHeight="1" x14ac:dyDescent="0.25">
      <c r="A188" s="181"/>
      <c r="B188" s="60">
        <f t="shared" si="59"/>
        <v>2</v>
      </c>
      <c r="C188" s="184"/>
      <c r="D188" s="37" t="s">
        <v>7</v>
      </c>
      <c r="E188" s="6">
        <v>5.0000000000000001E-3</v>
      </c>
      <c r="F188" s="58">
        <f t="shared" si="60"/>
        <v>86</v>
      </c>
      <c r="G188" s="47">
        <f>Q22</f>
        <v>115</v>
      </c>
      <c r="H188" s="5">
        <f t="shared" si="56"/>
        <v>0.57500000000000007</v>
      </c>
      <c r="I188" s="7">
        <f t="shared" si="57"/>
        <v>49.449999999999996</v>
      </c>
      <c r="J188" s="8">
        <f t="shared" si="58"/>
        <v>0.43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9"/>
        <v>2</v>
      </c>
      <c r="C189" s="185"/>
      <c r="D189" s="37" t="s">
        <v>79</v>
      </c>
      <c r="E189" s="6">
        <v>0.17499999999999999</v>
      </c>
      <c r="F189" s="58">
        <f t="shared" si="60"/>
        <v>86</v>
      </c>
      <c r="G189" s="48"/>
      <c r="H189" s="130"/>
      <c r="I189" s="7"/>
      <c r="J189" s="6">
        <f t="shared" si="58"/>
        <v>15.049999999999999</v>
      </c>
    </row>
    <row r="190" spans="1:45" ht="15.75" customHeight="1" x14ac:dyDescent="0.25">
      <c r="A190" s="181"/>
      <c r="B190" s="60">
        <f t="shared" si="59"/>
        <v>2</v>
      </c>
      <c r="C190" s="186" t="s">
        <v>34</v>
      </c>
      <c r="D190" s="36" t="s">
        <v>61</v>
      </c>
      <c r="E190" s="6">
        <f>H190/G190</f>
        <v>4.8441025641025627E-2</v>
      </c>
      <c r="F190" s="58">
        <f t="shared" si="60"/>
        <v>86</v>
      </c>
      <c r="G190" s="47">
        <f>Q32</f>
        <v>195</v>
      </c>
      <c r="H190" s="5">
        <f>61-H179-H180-H181-H182-H183-H184-H185-H186-H187-H188-H191-H192-H193-H194-H195-H196-H197-H199-H200-H201</f>
        <v>9.445999999999998</v>
      </c>
      <c r="I190" s="7">
        <f t="shared" ref="I190:I197" si="61">J190*G190</f>
        <v>812.35599999999988</v>
      </c>
      <c r="J190" s="8">
        <f t="shared" si="58"/>
        <v>4.1659282051282043</v>
      </c>
    </row>
    <row r="191" spans="1:45" ht="15.75" customHeight="1" x14ac:dyDescent="0.25">
      <c r="A191" s="181"/>
      <c r="B191" s="60">
        <f t="shared" si="59"/>
        <v>2</v>
      </c>
      <c r="C191" s="187"/>
      <c r="D191" s="36" t="s">
        <v>9</v>
      </c>
      <c r="E191" s="6">
        <v>0.02</v>
      </c>
      <c r="F191" s="58">
        <f t="shared" si="60"/>
        <v>86</v>
      </c>
      <c r="G191" s="49">
        <f>Q11</f>
        <v>40</v>
      </c>
      <c r="H191" s="5">
        <f t="shared" ref="H191:H197" si="62">G191*E191</f>
        <v>0.8</v>
      </c>
      <c r="I191" s="7">
        <f t="shared" si="61"/>
        <v>68.8</v>
      </c>
      <c r="J191" s="8">
        <f t="shared" si="58"/>
        <v>1.72</v>
      </c>
    </row>
    <row r="192" spans="1:45" ht="15.75" customHeight="1" x14ac:dyDescent="0.25">
      <c r="A192" s="181"/>
      <c r="B192" s="60">
        <f t="shared" si="59"/>
        <v>2</v>
      </c>
      <c r="C192" s="187"/>
      <c r="D192" s="37" t="s">
        <v>11</v>
      </c>
      <c r="E192" s="6">
        <v>1.2999999999999999E-2</v>
      </c>
      <c r="F192" s="58">
        <f t="shared" si="60"/>
        <v>86</v>
      </c>
      <c r="G192" s="47">
        <f>Q12</f>
        <v>27</v>
      </c>
      <c r="H192" s="5">
        <f t="shared" si="62"/>
        <v>0.35099999999999998</v>
      </c>
      <c r="I192" s="7">
        <f t="shared" si="61"/>
        <v>30.185999999999996</v>
      </c>
      <c r="J192" s="8">
        <f t="shared" si="58"/>
        <v>1.1179999999999999</v>
      </c>
    </row>
    <row r="193" spans="1:45" ht="15.75" customHeight="1" x14ac:dyDescent="0.25">
      <c r="A193" s="181"/>
      <c r="B193" s="60">
        <f t="shared" si="59"/>
        <v>2</v>
      </c>
      <c r="C193" s="187"/>
      <c r="D193" s="37" t="s">
        <v>27</v>
      </c>
      <c r="E193" s="6">
        <v>0.01</v>
      </c>
      <c r="F193" s="58">
        <f t="shared" si="60"/>
        <v>86</v>
      </c>
      <c r="G193" s="47">
        <f>Q14</f>
        <v>750</v>
      </c>
      <c r="H193" s="5">
        <f t="shared" si="62"/>
        <v>7.5</v>
      </c>
      <c r="I193" s="7">
        <f t="shared" si="61"/>
        <v>645</v>
      </c>
      <c r="J193" s="8">
        <f t="shared" si="58"/>
        <v>0.86</v>
      </c>
    </row>
    <row r="194" spans="1:45" ht="15.75" customHeight="1" x14ac:dyDescent="0.25">
      <c r="A194" s="181"/>
      <c r="B194" s="60">
        <f t="shared" si="59"/>
        <v>2</v>
      </c>
      <c r="C194" s="188"/>
      <c r="D194" s="37" t="s">
        <v>87</v>
      </c>
      <c r="E194" s="6">
        <v>5.8000000000000003E-2</v>
      </c>
      <c r="F194" s="58">
        <f t="shared" si="60"/>
        <v>86</v>
      </c>
      <c r="G194" s="47">
        <f>Q18</f>
        <v>58</v>
      </c>
      <c r="H194" s="5">
        <f t="shared" si="62"/>
        <v>3.3640000000000003</v>
      </c>
      <c r="I194" s="7">
        <f t="shared" si="61"/>
        <v>289.30400000000003</v>
      </c>
      <c r="J194" s="8">
        <f t="shared" si="58"/>
        <v>4.9880000000000004</v>
      </c>
    </row>
    <row r="195" spans="1:45" ht="15.75" customHeight="1" x14ac:dyDescent="0.25">
      <c r="A195" s="181"/>
      <c r="B195" s="60">
        <f t="shared" si="59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60"/>
        <v>86</v>
      </c>
      <c r="G195" s="47">
        <f>Q21</f>
        <v>70</v>
      </c>
      <c r="H195" s="5">
        <f t="shared" si="62"/>
        <v>3.2199999999999998</v>
      </c>
      <c r="I195" s="7">
        <f t="shared" si="61"/>
        <v>276.92</v>
      </c>
      <c r="J195" s="8">
        <f t="shared" si="58"/>
        <v>3.956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9"/>
        <v>2</v>
      </c>
      <c r="C196" s="184"/>
      <c r="D196" s="36" t="s">
        <v>12</v>
      </c>
      <c r="E196" s="6">
        <v>2.4E-2</v>
      </c>
      <c r="F196" s="58">
        <f t="shared" si="60"/>
        <v>86</v>
      </c>
      <c r="G196" s="47">
        <f>Q15</f>
        <v>55</v>
      </c>
      <c r="H196" s="5">
        <f t="shared" si="62"/>
        <v>1.32</v>
      </c>
      <c r="I196" s="7">
        <f t="shared" si="61"/>
        <v>113.52000000000001</v>
      </c>
      <c r="J196" s="8">
        <f t="shared" si="58"/>
        <v>2.0640000000000001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9"/>
        <v>2</v>
      </c>
      <c r="C197" s="184"/>
      <c r="D197" s="36" t="s">
        <v>13</v>
      </c>
      <c r="E197" s="40">
        <v>2.0000000000000001E-4</v>
      </c>
      <c r="F197" s="58">
        <f t="shared" si="60"/>
        <v>86</v>
      </c>
      <c r="G197" s="47">
        <f>Q16</f>
        <v>1000</v>
      </c>
      <c r="H197" s="5">
        <f t="shared" si="62"/>
        <v>0.2</v>
      </c>
      <c r="I197" s="7">
        <f t="shared" si="61"/>
        <v>17.2</v>
      </c>
      <c r="J197" s="8">
        <f t="shared" si="58"/>
        <v>1.72E-2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9"/>
        <v>2</v>
      </c>
      <c r="C198" s="185"/>
      <c r="D198" s="36" t="s">
        <v>79</v>
      </c>
      <c r="E198" s="6">
        <v>0.17199999999999999</v>
      </c>
      <c r="F198" s="58">
        <f t="shared" si="60"/>
        <v>86</v>
      </c>
      <c r="G198" s="47"/>
      <c r="H198" s="5"/>
      <c r="I198" s="7"/>
      <c r="J198" s="8">
        <f t="shared" si="58"/>
        <v>14.791999999999998</v>
      </c>
    </row>
    <row r="199" spans="1:45" ht="15.75" customHeight="1" x14ac:dyDescent="0.25">
      <c r="A199" s="181"/>
      <c r="B199" s="60">
        <f t="shared" si="59"/>
        <v>2</v>
      </c>
      <c r="C199" s="3" t="s">
        <v>38</v>
      </c>
      <c r="D199" s="41" t="s">
        <v>38</v>
      </c>
      <c r="E199" s="6">
        <v>0.04</v>
      </c>
      <c r="F199" s="58">
        <f t="shared" si="60"/>
        <v>86</v>
      </c>
      <c r="G199" s="47">
        <f>Q20</f>
        <v>40</v>
      </c>
      <c r="H199" s="5">
        <f>G199*E199</f>
        <v>1.6</v>
      </c>
      <c r="I199" s="7">
        <f>J199*G199</f>
        <v>137.6</v>
      </c>
      <c r="J199" s="8">
        <f t="shared" si="58"/>
        <v>3.44</v>
      </c>
    </row>
    <row r="200" spans="1:45" ht="15.75" customHeight="1" x14ac:dyDescent="0.25">
      <c r="A200" s="181"/>
      <c r="B200" s="60">
        <f t="shared" si="59"/>
        <v>2</v>
      </c>
      <c r="C200" s="127" t="s">
        <v>22</v>
      </c>
      <c r="D200" s="39" t="s">
        <v>22</v>
      </c>
      <c r="E200" s="6">
        <v>0.05</v>
      </c>
      <c r="F200" s="58">
        <f t="shared" si="60"/>
        <v>86</v>
      </c>
      <c r="G200" s="48">
        <f>Q34</f>
        <v>95</v>
      </c>
      <c r="H200" s="5">
        <f>G200*E200</f>
        <v>4.75</v>
      </c>
      <c r="I200" s="7">
        <f>J200*G200</f>
        <v>408.5</v>
      </c>
      <c r="J200" s="8">
        <f t="shared" si="58"/>
        <v>4.3</v>
      </c>
    </row>
    <row r="201" spans="1:45" ht="15.75" customHeight="1" x14ac:dyDescent="0.25">
      <c r="A201" s="191"/>
      <c r="B201" s="60">
        <f t="shared" si="59"/>
        <v>2</v>
      </c>
      <c r="C201" s="129" t="s">
        <v>88</v>
      </c>
      <c r="D201" s="36" t="s">
        <v>25</v>
      </c>
      <c r="E201" s="6">
        <v>0.1</v>
      </c>
      <c r="F201" s="58">
        <f t="shared" si="60"/>
        <v>86</v>
      </c>
      <c r="G201" s="47">
        <f>Q35</f>
        <v>170</v>
      </c>
      <c r="H201" s="5">
        <f>G201*E201</f>
        <v>17</v>
      </c>
      <c r="I201" s="7">
        <f>J201*G201</f>
        <v>1462</v>
      </c>
      <c r="J201" s="8">
        <f t="shared" si="58"/>
        <v>8.6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25"/>
      <c r="G202" s="150"/>
      <c r="H202" s="2">
        <f>SUM(H179:H201)</f>
        <v>61</v>
      </c>
      <c r="I202" s="2">
        <f>SUM(I179:I201)</f>
        <v>5246</v>
      </c>
      <c r="J202" s="45">
        <f t="shared" ref="J202" si="63">SUM(J179:J201)</f>
        <v>84.352328205128188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hidden="1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1</v>
      </c>
      <c r="C211" s="182" t="s">
        <v>78</v>
      </c>
      <c r="D211" s="36" t="s">
        <v>6</v>
      </c>
      <c r="E211" s="6">
        <v>4.5999999999999999E-2</v>
      </c>
      <c r="F211" s="47">
        <f>B211*43</f>
        <v>43</v>
      </c>
      <c r="G211" s="47">
        <f>Q9</f>
        <v>38</v>
      </c>
      <c r="H211" s="5">
        <f>G211*E211</f>
        <v>1.748</v>
      </c>
      <c r="I211" s="7">
        <f t="shared" ref="I211:I221" si="64">J211*G211</f>
        <v>75.164000000000001</v>
      </c>
      <c r="J211" s="8">
        <f>F211*E211</f>
        <v>1.978</v>
      </c>
    </row>
    <row r="212" spans="1:45" ht="15.75" customHeight="1" x14ac:dyDescent="0.25">
      <c r="A212" s="201"/>
      <c r="B212" s="60">
        <f>B211</f>
        <v>1</v>
      </c>
      <c r="C212" s="182"/>
      <c r="D212" s="36" t="s">
        <v>35</v>
      </c>
      <c r="E212" s="6">
        <v>0.02</v>
      </c>
      <c r="F212" s="58">
        <f>F211</f>
        <v>43</v>
      </c>
      <c r="G212" s="48">
        <f>Q38</f>
        <v>110</v>
      </c>
      <c r="H212" s="5">
        <f>G212*E212</f>
        <v>2.2000000000000002</v>
      </c>
      <c r="I212" s="7">
        <f t="shared" si="64"/>
        <v>94.6</v>
      </c>
      <c r="J212" s="8">
        <f t="shared" ref="J212:J232" si="65">F212*E212</f>
        <v>0.86</v>
      </c>
    </row>
    <row r="213" spans="1:45" ht="15.75" customHeight="1" x14ac:dyDescent="0.25">
      <c r="A213" s="201"/>
      <c r="B213" s="60">
        <f t="shared" ref="B213:B232" si="66">B212</f>
        <v>1</v>
      </c>
      <c r="C213" s="182"/>
      <c r="D213" s="37" t="s">
        <v>7</v>
      </c>
      <c r="E213" s="6">
        <v>3.0000000000000001E-3</v>
      </c>
      <c r="F213" s="58">
        <f t="shared" ref="F213:F232" si="67">F212</f>
        <v>43</v>
      </c>
      <c r="G213" s="49">
        <f>Q22</f>
        <v>115</v>
      </c>
      <c r="H213" s="5">
        <f>G213*E213</f>
        <v>0.34500000000000003</v>
      </c>
      <c r="I213" s="7">
        <f t="shared" si="64"/>
        <v>14.835000000000001</v>
      </c>
      <c r="J213" s="8">
        <f t="shared" si="65"/>
        <v>0.129</v>
      </c>
    </row>
    <row r="214" spans="1:45" ht="15.75" customHeight="1" x14ac:dyDescent="0.25">
      <c r="A214" s="201"/>
      <c r="B214" s="60">
        <f t="shared" si="66"/>
        <v>1</v>
      </c>
      <c r="C214" s="182"/>
      <c r="D214" s="36" t="s">
        <v>9</v>
      </c>
      <c r="E214" s="6">
        <v>1.3000000000000001E-2</v>
      </c>
      <c r="F214" s="58">
        <f t="shared" si="67"/>
        <v>43</v>
      </c>
      <c r="G214" s="49">
        <f>Q11</f>
        <v>40</v>
      </c>
      <c r="H214" s="5">
        <f>G214*E214</f>
        <v>0.52</v>
      </c>
      <c r="I214" s="7">
        <f t="shared" si="64"/>
        <v>22.360000000000003</v>
      </c>
      <c r="J214" s="8">
        <f t="shared" si="65"/>
        <v>0.55900000000000005</v>
      </c>
    </row>
    <row r="215" spans="1:45" ht="15.75" customHeight="1" x14ac:dyDescent="0.25">
      <c r="A215" s="201"/>
      <c r="B215" s="60">
        <f t="shared" si="66"/>
        <v>1</v>
      </c>
      <c r="C215" s="183" t="s">
        <v>31</v>
      </c>
      <c r="D215" s="36" t="s">
        <v>81</v>
      </c>
      <c r="E215" s="40">
        <f>H215/G215</f>
        <v>1.0259999999999984E-2</v>
      </c>
      <c r="F215" s="58">
        <f t="shared" si="67"/>
        <v>43</v>
      </c>
      <c r="G215" s="47">
        <f>Q17</f>
        <v>400</v>
      </c>
      <c r="H215" s="5">
        <f>61-H211-H212-H213-H214-H216-H217-H218-H219-H220-H221-H222-H223-H224-H225-H226-H227-H228-H229-H230-H231-H232</f>
        <v>4.1039999999999939</v>
      </c>
      <c r="I215" s="7">
        <f t="shared" si="64"/>
        <v>176.47199999999975</v>
      </c>
      <c r="J215" s="8">
        <f t="shared" si="65"/>
        <v>0.44117999999999935</v>
      </c>
    </row>
    <row r="216" spans="1:45" ht="15.75" customHeight="1" x14ac:dyDescent="0.25">
      <c r="A216" s="201"/>
      <c r="B216" s="60">
        <f t="shared" si="66"/>
        <v>1</v>
      </c>
      <c r="C216" s="184"/>
      <c r="D216" s="36" t="s">
        <v>8</v>
      </c>
      <c r="E216" s="6">
        <v>0.107</v>
      </c>
      <c r="F216" s="58">
        <f t="shared" si="67"/>
        <v>43</v>
      </c>
      <c r="G216" s="47">
        <f>Q10</f>
        <v>50</v>
      </c>
      <c r="H216" s="5">
        <f t="shared" ref="H216:H221" si="68">G216*E216</f>
        <v>5.35</v>
      </c>
      <c r="I216" s="7">
        <f t="shared" si="64"/>
        <v>230.05</v>
      </c>
      <c r="J216" s="8">
        <f t="shared" si="65"/>
        <v>4.601</v>
      </c>
    </row>
    <row r="217" spans="1:45" ht="15.75" customHeight="1" x14ac:dyDescent="0.25">
      <c r="A217" s="201"/>
      <c r="B217" s="60">
        <f t="shared" si="66"/>
        <v>1</v>
      </c>
      <c r="C217" s="184"/>
      <c r="D217" s="36" t="s">
        <v>87</v>
      </c>
      <c r="E217" s="6">
        <v>6.0000000000000001E-3</v>
      </c>
      <c r="F217" s="58">
        <f t="shared" si="67"/>
        <v>43</v>
      </c>
      <c r="G217" s="47">
        <f>Q18</f>
        <v>58</v>
      </c>
      <c r="H217" s="5">
        <f t="shared" si="68"/>
        <v>0.34800000000000003</v>
      </c>
      <c r="I217" s="7">
        <f t="shared" si="64"/>
        <v>14.964</v>
      </c>
      <c r="J217" s="8">
        <f t="shared" si="65"/>
        <v>0.25800000000000001</v>
      </c>
    </row>
    <row r="218" spans="1:45" ht="15.75" customHeight="1" x14ac:dyDescent="0.25">
      <c r="A218" s="201"/>
      <c r="B218" s="60">
        <f t="shared" si="66"/>
        <v>1</v>
      </c>
      <c r="C218" s="184"/>
      <c r="D218" s="36" t="s">
        <v>9</v>
      </c>
      <c r="E218" s="6">
        <v>1.3000000000000001E-2</v>
      </c>
      <c r="F218" s="58">
        <f t="shared" si="67"/>
        <v>43</v>
      </c>
      <c r="G218" s="47">
        <f>Q11</f>
        <v>40</v>
      </c>
      <c r="H218" s="5">
        <f t="shared" si="68"/>
        <v>0.52</v>
      </c>
      <c r="I218" s="7">
        <f t="shared" si="64"/>
        <v>22.360000000000003</v>
      </c>
      <c r="J218" s="8">
        <f t="shared" si="65"/>
        <v>0.55900000000000005</v>
      </c>
    </row>
    <row r="219" spans="1:45" ht="15.75" customHeight="1" x14ac:dyDescent="0.25">
      <c r="A219" s="201"/>
      <c r="B219" s="60">
        <f t="shared" si="66"/>
        <v>1</v>
      </c>
      <c r="C219" s="184"/>
      <c r="D219" s="37" t="s">
        <v>11</v>
      </c>
      <c r="E219" s="6">
        <v>1.2E-2</v>
      </c>
      <c r="F219" s="58">
        <f t="shared" si="67"/>
        <v>43</v>
      </c>
      <c r="G219" s="47">
        <f>Q12</f>
        <v>27</v>
      </c>
      <c r="H219" s="5">
        <f t="shared" si="68"/>
        <v>0.32400000000000001</v>
      </c>
      <c r="I219" s="7">
        <f t="shared" si="64"/>
        <v>13.932</v>
      </c>
      <c r="J219" s="8">
        <f t="shared" si="65"/>
        <v>0.51600000000000001</v>
      </c>
    </row>
    <row r="220" spans="1:45" ht="15.75" customHeight="1" x14ac:dyDescent="0.25">
      <c r="A220" s="201"/>
      <c r="B220" s="60">
        <f t="shared" si="66"/>
        <v>1</v>
      </c>
      <c r="C220" s="184"/>
      <c r="D220" s="37" t="s">
        <v>7</v>
      </c>
      <c r="E220" s="6">
        <v>3.0000000000000001E-3</v>
      </c>
      <c r="F220" s="58">
        <f t="shared" si="67"/>
        <v>43</v>
      </c>
      <c r="G220" s="47">
        <f>Q22</f>
        <v>115</v>
      </c>
      <c r="H220" s="5">
        <f t="shared" si="68"/>
        <v>0.34500000000000003</v>
      </c>
      <c r="I220" s="7">
        <f t="shared" si="64"/>
        <v>14.835000000000001</v>
      </c>
      <c r="J220" s="8">
        <f t="shared" si="65"/>
        <v>0.129</v>
      </c>
    </row>
    <row r="221" spans="1:45" ht="15.75" customHeight="1" x14ac:dyDescent="0.25">
      <c r="A221" s="201"/>
      <c r="B221" s="60">
        <f t="shared" si="66"/>
        <v>1</v>
      </c>
      <c r="C221" s="184"/>
      <c r="D221" s="37" t="s">
        <v>32</v>
      </c>
      <c r="E221" s="6">
        <v>6.0000000000000001E-3</v>
      </c>
      <c r="F221" s="58">
        <f t="shared" si="67"/>
        <v>43</v>
      </c>
      <c r="G221" s="47">
        <f>Q13</f>
        <v>190</v>
      </c>
      <c r="H221" s="5">
        <f t="shared" si="68"/>
        <v>1.1400000000000001</v>
      </c>
      <c r="I221" s="7">
        <f t="shared" si="64"/>
        <v>49.02</v>
      </c>
      <c r="J221" s="8">
        <f t="shared" si="65"/>
        <v>0.25800000000000001</v>
      </c>
    </row>
    <row r="222" spans="1:45" ht="15.75" customHeight="1" x14ac:dyDescent="0.25">
      <c r="A222" s="201"/>
      <c r="B222" s="60">
        <f t="shared" si="66"/>
        <v>1</v>
      </c>
      <c r="C222" s="185"/>
      <c r="D222" s="37" t="s">
        <v>79</v>
      </c>
      <c r="E222" s="6">
        <v>0.188</v>
      </c>
      <c r="F222" s="58">
        <f t="shared" si="67"/>
        <v>43</v>
      </c>
      <c r="G222" s="47"/>
      <c r="H222" s="5"/>
      <c r="I222" s="7"/>
      <c r="J222" s="8">
        <f t="shared" si="65"/>
        <v>8.0839999999999996</v>
      </c>
    </row>
    <row r="223" spans="1:45" ht="15.75" customHeight="1" x14ac:dyDescent="0.25">
      <c r="A223" s="201"/>
      <c r="B223" s="60">
        <f t="shared" si="66"/>
        <v>1</v>
      </c>
      <c r="C223" s="186" t="s">
        <v>86</v>
      </c>
      <c r="D223" s="36" t="s">
        <v>81</v>
      </c>
      <c r="E223" s="6">
        <v>7.9000000000000001E-2</v>
      </c>
      <c r="F223" s="58">
        <f t="shared" si="67"/>
        <v>43</v>
      </c>
      <c r="G223" s="47">
        <f>Q17</f>
        <v>400</v>
      </c>
      <c r="H223" s="5">
        <f t="shared" ref="H223:H230" si="69">G223*E223</f>
        <v>31.6</v>
      </c>
      <c r="I223" s="7">
        <f t="shared" ref="I223:I230" si="70">J223*G223</f>
        <v>1358.8000000000002</v>
      </c>
      <c r="J223" s="8">
        <f t="shared" si="65"/>
        <v>3.3970000000000002</v>
      </c>
    </row>
    <row r="224" spans="1:45" ht="15.75" customHeight="1" x14ac:dyDescent="0.25">
      <c r="A224" s="201"/>
      <c r="B224" s="60">
        <f t="shared" si="66"/>
        <v>1</v>
      </c>
      <c r="C224" s="187"/>
      <c r="D224" s="36" t="s">
        <v>9</v>
      </c>
      <c r="E224" s="6">
        <v>3.0000000000000001E-3</v>
      </c>
      <c r="F224" s="58">
        <f t="shared" si="67"/>
        <v>43</v>
      </c>
      <c r="G224" s="47">
        <f>Q11</f>
        <v>40</v>
      </c>
      <c r="H224" s="5">
        <f t="shared" si="69"/>
        <v>0.12</v>
      </c>
      <c r="I224" s="7">
        <f t="shared" si="70"/>
        <v>5.16</v>
      </c>
      <c r="J224" s="8">
        <f t="shared" si="65"/>
        <v>0.129</v>
      </c>
    </row>
    <row r="225" spans="1:45" ht="15.75" customHeight="1" x14ac:dyDescent="0.25">
      <c r="A225" s="201"/>
      <c r="B225" s="60">
        <f t="shared" si="66"/>
        <v>1</v>
      </c>
      <c r="C225" s="188"/>
      <c r="D225" s="36" t="s">
        <v>11</v>
      </c>
      <c r="E225" s="6">
        <v>3.0000000000000001E-3</v>
      </c>
      <c r="F225" s="58">
        <f t="shared" si="67"/>
        <v>43</v>
      </c>
      <c r="G225" s="47">
        <f>Q12</f>
        <v>27</v>
      </c>
      <c r="H225" s="5">
        <f t="shared" si="69"/>
        <v>8.1000000000000003E-2</v>
      </c>
      <c r="I225" s="7">
        <f t="shared" si="70"/>
        <v>3.4830000000000001</v>
      </c>
      <c r="J225" s="8">
        <f t="shared" si="65"/>
        <v>0.129</v>
      </c>
    </row>
    <row r="226" spans="1:45" ht="15.75" customHeight="1" x14ac:dyDescent="0.25">
      <c r="A226" s="201"/>
      <c r="B226" s="60">
        <f t="shared" si="66"/>
        <v>1</v>
      </c>
      <c r="C226" s="183" t="s">
        <v>42</v>
      </c>
      <c r="D226" s="36" t="s">
        <v>44</v>
      </c>
      <c r="E226" s="6">
        <v>5.0999999999999997E-2</v>
      </c>
      <c r="F226" s="58">
        <f t="shared" si="67"/>
        <v>43</v>
      </c>
      <c r="G226" s="47">
        <f>Q37</f>
        <v>55</v>
      </c>
      <c r="H226" s="5">
        <f t="shared" si="69"/>
        <v>2.8049999999999997</v>
      </c>
      <c r="I226" s="7">
        <f t="shared" si="70"/>
        <v>120.61500000000001</v>
      </c>
      <c r="J226" s="8">
        <f t="shared" si="65"/>
        <v>2.1930000000000001</v>
      </c>
    </row>
    <row r="227" spans="1:45" ht="15.75" customHeight="1" x14ac:dyDescent="0.25">
      <c r="A227" s="201"/>
      <c r="B227" s="60">
        <f t="shared" si="66"/>
        <v>1</v>
      </c>
      <c r="C227" s="185"/>
      <c r="D227" s="36" t="s">
        <v>27</v>
      </c>
      <c r="E227" s="6">
        <v>5.0000000000000001E-3</v>
      </c>
      <c r="F227" s="58">
        <f t="shared" si="67"/>
        <v>43</v>
      </c>
      <c r="G227" s="47">
        <f>Q14</f>
        <v>750</v>
      </c>
      <c r="H227" s="5">
        <f t="shared" si="69"/>
        <v>3.75</v>
      </c>
      <c r="I227" s="7">
        <f t="shared" si="70"/>
        <v>161.25</v>
      </c>
      <c r="J227" s="8">
        <f t="shared" si="65"/>
        <v>0.215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6"/>
        <v>1</v>
      </c>
      <c r="C228" s="183" t="s">
        <v>39</v>
      </c>
      <c r="D228" s="36" t="s">
        <v>76</v>
      </c>
      <c r="E228" s="44">
        <v>0.02</v>
      </c>
      <c r="F228" s="58">
        <f t="shared" si="67"/>
        <v>43</v>
      </c>
      <c r="G228" s="47">
        <f>Q19</f>
        <v>140</v>
      </c>
      <c r="H228" s="5">
        <f t="shared" si="69"/>
        <v>2.8000000000000003</v>
      </c>
      <c r="I228" s="7">
        <f t="shared" si="70"/>
        <v>120.39999999999999</v>
      </c>
      <c r="J228" s="8">
        <f t="shared" si="65"/>
        <v>0.86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6"/>
        <v>1</v>
      </c>
      <c r="C229" s="184"/>
      <c r="D229" s="36" t="s">
        <v>12</v>
      </c>
      <c r="E229" s="44">
        <v>0.02</v>
      </c>
      <c r="F229" s="58">
        <f t="shared" si="67"/>
        <v>43</v>
      </c>
      <c r="G229" s="47">
        <f>Q15</f>
        <v>55</v>
      </c>
      <c r="H229" s="5">
        <f t="shared" si="69"/>
        <v>1.1000000000000001</v>
      </c>
      <c r="I229" s="7">
        <f t="shared" si="70"/>
        <v>47.3</v>
      </c>
      <c r="J229" s="8">
        <f t="shared" si="65"/>
        <v>0.86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6"/>
        <v>1</v>
      </c>
      <c r="C230" s="184"/>
      <c r="D230" s="36" t="s">
        <v>13</v>
      </c>
      <c r="E230" s="19">
        <v>2.0000000000000001E-4</v>
      </c>
      <c r="F230" s="58">
        <f t="shared" si="67"/>
        <v>43</v>
      </c>
      <c r="G230" s="47">
        <f>Q16</f>
        <v>1000</v>
      </c>
      <c r="H230" s="5">
        <f t="shared" si="69"/>
        <v>0.2</v>
      </c>
      <c r="I230" s="7">
        <f t="shared" si="70"/>
        <v>8.6</v>
      </c>
      <c r="J230" s="8">
        <f t="shared" si="65"/>
        <v>8.6E-3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6"/>
        <v>1</v>
      </c>
      <c r="C231" s="185"/>
      <c r="D231" s="36" t="s">
        <v>79</v>
      </c>
      <c r="E231" s="44">
        <v>0.2</v>
      </c>
      <c r="F231" s="58">
        <f t="shared" si="67"/>
        <v>43</v>
      </c>
      <c r="G231" s="47"/>
      <c r="H231" s="5"/>
      <c r="I231" s="7"/>
      <c r="J231" s="8">
        <f t="shared" si="65"/>
        <v>8.6</v>
      </c>
    </row>
    <row r="232" spans="1:45" ht="15.75" customHeight="1" x14ac:dyDescent="0.25">
      <c r="A232" s="201"/>
      <c r="B232" s="60">
        <f t="shared" si="66"/>
        <v>1</v>
      </c>
      <c r="C232" s="3" t="s">
        <v>38</v>
      </c>
      <c r="D232" s="41" t="s">
        <v>38</v>
      </c>
      <c r="E232" s="6">
        <v>0.04</v>
      </c>
      <c r="F232" s="58">
        <f t="shared" si="67"/>
        <v>43</v>
      </c>
      <c r="G232" s="47">
        <f>Q20</f>
        <v>40</v>
      </c>
      <c r="H232" s="5">
        <f>G232*E232</f>
        <v>1.6</v>
      </c>
      <c r="I232" s="7">
        <f>J232*G232</f>
        <v>68.8</v>
      </c>
      <c r="J232" s="8">
        <f t="shared" si="65"/>
        <v>1.72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25"/>
      <c r="G233" s="150"/>
      <c r="H233" s="2">
        <f>SUM(H211:H232)</f>
        <v>61</v>
      </c>
      <c r="I233" s="2">
        <f t="shared" ref="I233:J233" si="71">SUM(I211:I232)</f>
        <v>2623</v>
      </c>
      <c r="J233" s="45">
        <f t="shared" si="71"/>
        <v>36.483780000000003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3.5999999999999997E-2</v>
      </c>
      <c r="F234" s="47">
        <f>B234*43</f>
        <v>86</v>
      </c>
      <c r="G234" s="47">
        <f>Q9</f>
        <v>38</v>
      </c>
      <c r="H234" s="5">
        <f t="shared" ref="H234:H246" si="72">G234*E234</f>
        <v>1.3679999999999999</v>
      </c>
      <c r="I234" s="7">
        <f t="shared" ref="I234:I246" si="73">J234*G234</f>
        <v>117.64799999999998</v>
      </c>
      <c r="J234" s="8">
        <f>F234*E234</f>
        <v>3.0959999999999996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5.0000000000000001E-3</v>
      </c>
      <c r="F235" s="58">
        <f>F234</f>
        <v>86</v>
      </c>
      <c r="G235" s="47">
        <f>Q31</f>
        <v>130</v>
      </c>
      <c r="H235" s="5">
        <f t="shared" si="72"/>
        <v>0.65</v>
      </c>
      <c r="I235" s="7">
        <f t="shared" si="73"/>
        <v>55.9</v>
      </c>
      <c r="J235" s="8">
        <f t="shared" ref="J235:J258" si="74">F235*E235</f>
        <v>0.43</v>
      </c>
    </row>
    <row r="236" spans="1:45" ht="15.75" customHeight="1" x14ac:dyDescent="0.25">
      <c r="A236" s="181"/>
      <c r="B236" s="60">
        <f t="shared" ref="B236:B258" si="75">B235</f>
        <v>2</v>
      </c>
      <c r="C236" s="195"/>
      <c r="D236" s="36" t="s">
        <v>17</v>
      </c>
      <c r="E236" s="6">
        <v>5.0000000000000001E-3</v>
      </c>
      <c r="F236" s="58">
        <f t="shared" ref="F236:F258" si="76">F235</f>
        <v>86</v>
      </c>
      <c r="G236" s="48">
        <f>Q36</f>
        <v>450</v>
      </c>
      <c r="H236" s="5">
        <f t="shared" si="72"/>
        <v>2.25</v>
      </c>
      <c r="I236" s="7">
        <f t="shared" si="73"/>
        <v>193.5</v>
      </c>
      <c r="J236" s="8">
        <f t="shared" si="74"/>
        <v>0.43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5"/>
        <v>2</v>
      </c>
      <c r="C237" s="195"/>
      <c r="D237" s="37" t="s">
        <v>7</v>
      </c>
      <c r="E237" s="6">
        <v>2E-3</v>
      </c>
      <c r="F237" s="58">
        <f t="shared" si="76"/>
        <v>86</v>
      </c>
      <c r="G237" s="49">
        <f>Q22</f>
        <v>115</v>
      </c>
      <c r="H237" s="5">
        <f t="shared" si="72"/>
        <v>0.23</v>
      </c>
      <c r="I237" s="7">
        <f t="shared" si="73"/>
        <v>19.78</v>
      </c>
      <c r="J237" s="8">
        <f t="shared" si="74"/>
        <v>0.17200000000000001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5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6"/>
        <v>86</v>
      </c>
      <c r="G238" s="47">
        <f t="shared" ref="G238:G246" si="77">Q8</f>
        <v>50</v>
      </c>
      <c r="H238" s="5">
        <f t="shared" si="72"/>
        <v>1.25</v>
      </c>
      <c r="I238" s="7">
        <f t="shared" si="73"/>
        <v>107.5</v>
      </c>
      <c r="J238" s="8">
        <f t="shared" si="74"/>
        <v>2.15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5"/>
        <v>2</v>
      </c>
      <c r="C239" s="197"/>
      <c r="D239" s="36" t="s">
        <v>6</v>
      </c>
      <c r="E239" s="44">
        <v>0.01</v>
      </c>
      <c r="F239" s="58">
        <f t="shared" si="76"/>
        <v>86</v>
      </c>
      <c r="G239" s="48">
        <f t="shared" si="77"/>
        <v>38</v>
      </c>
      <c r="H239" s="5">
        <f t="shared" si="72"/>
        <v>0.38</v>
      </c>
      <c r="I239" s="7">
        <f t="shared" si="73"/>
        <v>32.68</v>
      </c>
      <c r="J239" s="8">
        <f t="shared" si="74"/>
        <v>0.86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5"/>
        <v>2</v>
      </c>
      <c r="C240" s="197"/>
      <c r="D240" s="36" t="s">
        <v>8</v>
      </c>
      <c r="E240" s="44">
        <v>2.5000000000000001E-2</v>
      </c>
      <c r="F240" s="58">
        <f t="shared" si="76"/>
        <v>86</v>
      </c>
      <c r="G240" s="49">
        <f t="shared" si="77"/>
        <v>50</v>
      </c>
      <c r="H240" s="5">
        <f t="shared" si="72"/>
        <v>1.25</v>
      </c>
      <c r="I240" s="7">
        <f t="shared" si="73"/>
        <v>107.5</v>
      </c>
      <c r="J240" s="8">
        <f t="shared" si="74"/>
        <v>2.15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5"/>
        <v>2</v>
      </c>
      <c r="C241" s="197"/>
      <c r="D241" s="36" t="s">
        <v>9</v>
      </c>
      <c r="E241" s="44">
        <v>7.0000000000000001E-3</v>
      </c>
      <c r="F241" s="58">
        <f t="shared" si="76"/>
        <v>86</v>
      </c>
      <c r="G241" s="50">
        <f t="shared" si="77"/>
        <v>40</v>
      </c>
      <c r="H241" s="5">
        <f t="shared" si="72"/>
        <v>0.28000000000000003</v>
      </c>
      <c r="I241" s="7">
        <f t="shared" si="73"/>
        <v>24.08</v>
      </c>
      <c r="J241" s="8">
        <f t="shared" si="74"/>
        <v>0.60199999999999998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5"/>
        <v>2</v>
      </c>
      <c r="C242" s="197"/>
      <c r="D242" s="36" t="s">
        <v>11</v>
      </c>
      <c r="E242" s="44">
        <v>7.0000000000000001E-3</v>
      </c>
      <c r="F242" s="58">
        <f t="shared" si="76"/>
        <v>86</v>
      </c>
      <c r="G242" s="47">
        <f t="shared" si="77"/>
        <v>27</v>
      </c>
      <c r="H242" s="5">
        <f t="shared" si="72"/>
        <v>0.189</v>
      </c>
      <c r="I242" s="7">
        <f t="shared" si="73"/>
        <v>16.253999999999998</v>
      </c>
      <c r="J242" s="8">
        <f t="shared" si="74"/>
        <v>0.60199999999999998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5"/>
        <v>2</v>
      </c>
      <c r="C243" s="197"/>
      <c r="D243" s="36" t="s">
        <v>32</v>
      </c>
      <c r="E243" s="19">
        <v>2E-3</v>
      </c>
      <c r="F243" s="58">
        <f t="shared" si="76"/>
        <v>86</v>
      </c>
      <c r="G243" s="47">
        <f t="shared" si="77"/>
        <v>190</v>
      </c>
      <c r="H243" s="5">
        <f t="shared" si="72"/>
        <v>0.38</v>
      </c>
      <c r="I243" s="7">
        <f t="shared" si="73"/>
        <v>32.68</v>
      </c>
      <c r="J243" s="8">
        <f t="shared" si="74"/>
        <v>0.17200000000000001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5"/>
        <v>2</v>
      </c>
      <c r="C244" s="197"/>
      <c r="D244" s="36" t="s">
        <v>27</v>
      </c>
      <c r="E244" s="44">
        <v>4.0000000000000001E-3</v>
      </c>
      <c r="F244" s="58">
        <f t="shared" si="76"/>
        <v>86</v>
      </c>
      <c r="G244" s="47">
        <f t="shared" si="77"/>
        <v>750</v>
      </c>
      <c r="H244" s="5">
        <f t="shared" si="72"/>
        <v>3</v>
      </c>
      <c r="I244" s="7">
        <f t="shared" si="73"/>
        <v>258</v>
      </c>
      <c r="J244" s="8">
        <f t="shared" si="74"/>
        <v>0.34400000000000003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5"/>
        <v>2</v>
      </c>
      <c r="C245" s="197"/>
      <c r="D245" s="36" t="s">
        <v>12</v>
      </c>
      <c r="E245" s="19">
        <v>2.5000000000000001E-3</v>
      </c>
      <c r="F245" s="58">
        <f t="shared" si="76"/>
        <v>86</v>
      </c>
      <c r="G245" s="47">
        <f t="shared" si="77"/>
        <v>55</v>
      </c>
      <c r="H245" s="5">
        <f t="shared" si="72"/>
        <v>0.13750000000000001</v>
      </c>
      <c r="I245" s="7">
        <f t="shared" si="73"/>
        <v>11.824999999999999</v>
      </c>
      <c r="J245" s="8">
        <f t="shared" si="74"/>
        <v>0.215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5"/>
        <v>2</v>
      </c>
      <c r="C246" s="197"/>
      <c r="D246" s="36" t="s">
        <v>13</v>
      </c>
      <c r="E246" s="19">
        <v>4.0000000000000002E-4</v>
      </c>
      <c r="F246" s="58">
        <f t="shared" si="76"/>
        <v>86</v>
      </c>
      <c r="G246" s="47">
        <f t="shared" si="77"/>
        <v>1000</v>
      </c>
      <c r="H246" s="5">
        <f t="shared" si="72"/>
        <v>0.4</v>
      </c>
      <c r="I246" s="7">
        <f t="shared" si="73"/>
        <v>34.4</v>
      </c>
      <c r="J246" s="8">
        <f t="shared" si="74"/>
        <v>3.44E-2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5"/>
        <v>2</v>
      </c>
      <c r="C247" s="198"/>
      <c r="D247" s="36" t="s">
        <v>79</v>
      </c>
      <c r="E247" s="44">
        <v>0.2</v>
      </c>
      <c r="F247" s="58">
        <f t="shared" si="76"/>
        <v>86</v>
      </c>
      <c r="G247" s="47"/>
      <c r="H247" s="5"/>
      <c r="I247" s="7"/>
      <c r="J247" s="8">
        <f>F247*E247</f>
        <v>17.2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5"/>
        <v>2</v>
      </c>
      <c r="C248" s="199" t="s">
        <v>102</v>
      </c>
      <c r="D248" s="37" t="s">
        <v>77</v>
      </c>
      <c r="E248" s="6">
        <f>H248/G248</f>
        <v>4.753124999999999E-2</v>
      </c>
      <c r="F248" s="58">
        <f t="shared" si="76"/>
        <v>86</v>
      </c>
      <c r="G248" s="48">
        <f>Q17</f>
        <v>400</v>
      </c>
      <c r="H248" s="5">
        <f>61-H234-H235-H236-H237-H238-H239-H240-H241-H242-H243-H244-H245-H246-H247-H249-H250-H251-H252-H253-H254-H255-H256-H257-H258</f>
        <v>19.012499999999996</v>
      </c>
      <c r="I248" s="7">
        <f t="shared" ref="I248:I258" si="78">J248*G248</f>
        <v>1635.0749999999998</v>
      </c>
      <c r="J248" s="6">
        <f t="shared" si="74"/>
        <v>4.0876874999999995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5"/>
        <v>2</v>
      </c>
      <c r="C249" s="199"/>
      <c r="D249" s="37" t="s">
        <v>38</v>
      </c>
      <c r="E249" s="6">
        <v>9.0000000000000011E-3</v>
      </c>
      <c r="F249" s="58">
        <f t="shared" si="76"/>
        <v>86</v>
      </c>
      <c r="G249" s="48">
        <f>Q20</f>
        <v>40</v>
      </c>
      <c r="H249" s="5">
        <f t="shared" ref="H249:H258" si="79">G249*E249</f>
        <v>0.36000000000000004</v>
      </c>
      <c r="I249" s="7">
        <f t="shared" si="78"/>
        <v>30.960000000000004</v>
      </c>
      <c r="J249" s="6">
        <f t="shared" si="74"/>
        <v>0.77400000000000013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5"/>
        <v>2</v>
      </c>
      <c r="C250" s="199"/>
      <c r="D250" s="37" t="s">
        <v>69</v>
      </c>
      <c r="E250" s="6">
        <v>1.2E-2</v>
      </c>
      <c r="F250" s="58">
        <f t="shared" si="76"/>
        <v>86</v>
      </c>
      <c r="G250" s="48">
        <f>Q24</f>
        <v>84</v>
      </c>
      <c r="H250" s="5">
        <f t="shared" si="79"/>
        <v>1.008</v>
      </c>
      <c r="I250" s="7">
        <f t="shared" si="78"/>
        <v>86.688000000000002</v>
      </c>
      <c r="J250" s="6">
        <f t="shared" si="74"/>
        <v>1.032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5"/>
        <v>2</v>
      </c>
      <c r="C251" s="199"/>
      <c r="D251" s="37" t="s">
        <v>19</v>
      </c>
      <c r="E251" s="6">
        <v>5.0000000000000001E-3</v>
      </c>
      <c r="F251" s="58">
        <f t="shared" si="76"/>
        <v>86</v>
      </c>
      <c r="G251" s="48">
        <f>Q25</f>
        <v>180</v>
      </c>
      <c r="H251" s="5">
        <f t="shared" si="79"/>
        <v>0.9</v>
      </c>
      <c r="I251" s="7">
        <f t="shared" si="78"/>
        <v>77.400000000000006</v>
      </c>
      <c r="J251" s="6">
        <f t="shared" si="74"/>
        <v>0.43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5"/>
        <v>2</v>
      </c>
      <c r="C252" s="199"/>
      <c r="D252" s="37" t="s">
        <v>7</v>
      </c>
      <c r="E252" s="6">
        <v>3.0000000000000001E-3</v>
      </c>
      <c r="F252" s="58">
        <f t="shared" si="76"/>
        <v>86</v>
      </c>
      <c r="G252" s="48">
        <f>Q22</f>
        <v>115</v>
      </c>
      <c r="H252" s="5">
        <f t="shared" si="79"/>
        <v>0.34500000000000003</v>
      </c>
      <c r="I252" s="7">
        <f t="shared" si="78"/>
        <v>29.67</v>
      </c>
      <c r="J252" s="6">
        <f t="shared" si="74"/>
        <v>0.25800000000000001</v>
      </c>
    </row>
    <row r="253" spans="1:18" x14ac:dyDescent="0.25">
      <c r="A253" s="181"/>
      <c r="B253" s="60">
        <f t="shared" si="75"/>
        <v>2</v>
      </c>
      <c r="C253" s="238" t="s">
        <v>37</v>
      </c>
      <c r="D253" s="36" t="s">
        <v>8</v>
      </c>
      <c r="E253" s="6">
        <v>0.16</v>
      </c>
      <c r="F253" s="58">
        <f t="shared" si="76"/>
        <v>86</v>
      </c>
      <c r="G253" s="47">
        <f>Q10</f>
        <v>50</v>
      </c>
      <c r="H253" s="5">
        <f t="shared" si="79"/>
        <v>8</v>
      </c>
      <c r="I253" s="7">
        <f t="shared" si="78"/>
        <v>688</v>
      </c>
      <c r="J253" s="8">
        <f t="shared" si="74"/>
        <v>13.76</v>
      </c>
    </row>
    <row r="254" spans="1:18" x14ac:dyDescent="0.25">
      <c r="A254" s="181"/>
      <c r="B254" s="60">
        <f t="shared" si="75"/>
        <v>2</v>
      </c>
      <c r="C254" s="238"/>
      <c r="D254" s="36" t="s">
        <v>27</v>
      </c>
      <c r="E254" s="6">
        <v>5.0000000000000001E-3</v>
      </c>
      <c r="F254" s="58">
        <f t="shared" si="76"/>
        <v>86</v>
      </c>
      <c r="G254" s="47">
        <f>Q14</f>
        <v>750</v>
      </c>
      <c r="H254" s="5">
        <f t="shared" si="79"/>
        <v>3.75</v>
      </c>
      <c r="I254" s="7">
        <f t="shared" si="78"/>
        <v>322.5</v>
      </c>
      <c r="J254" s="8">
        <f t="shared" si="74"/>
        <v>0.43</v>
      </c>
    </row>
    <row r="255" spans="1:18" x14ac:dyDescent="0.25">
      <c r="A255" s="181"/>
      <c r="B255" s="60">
        <f t="shared" si="75"/>
        <v>2</v>
      </c>
      <c r="C255" s="238"/>
      <c r="D255" s="36" t="s">
        <v>69</v>
      </c>
      <c r="E255" s="6">
        <v>1.4999999999999999E-2</v>
      </c>
      <c r="F255" s="58">
        <f t="shared" si="76"/>
        <v>86</v>
      </c>
      <c r="G255" s="47">
        <f>Q24</f>
        <v>84</v>
      </c>
      <c r="H255" s="5">
        <f t="shared" si="79"/>
        <v>1.26</v>
      </c>
      <c r="I255" s="7">
        <f t="shared" si="78"/>
        <v>108.36</v>
      </c>
      <c r="J255" s="8">
        <f t="shared" si="74"/>
        <v>1.29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5"/>
        <v>2</v>
      </c>
      <c r="C256" s="129" t="s">
        <v>65</v>
      </c>
      <c r="D256" s="38" t="s">
        <v>108</v>
      </c>
      <c r="E256" s="44">
        <v>0.2</v>
      </c>
      <c r="F256" s="58">
        <f t="shared" si="76"/>
        <v>86</v>
      </c>
      <c r="G256" s="47">
        <f>Q33</f>
        <v>65</v>
      </c>
      <c r="H256" s="130">
        <f t="shared" si="79"/>
        <v>13</v>
      </c>
      <c r="I256" s="7">
        <f t="shared" si="78"/>
        <v>1118</v>
      </c>
      <c r="J256" s="8">
        <f t="shared" si="74"/>
        <v>17.2</v>
      </c>
    </row>
    <row r="257" spans="1:45" ht="15.75" customHeight="1" x14ac:dyDescent="0.25">
      <c r="A257" s="181"/>
      <c r="B257" s="60">
        <f t="shared" si="75"/>
        <v>2</v>
      </c>
      <c r="C257" s="3" t="s">
        <v>38</v>
      </c>
      <c r="D257" s="41" t="s">
        <v>38</v>
      </c>
      <c r="E257" s="6">
        <v>0.04</v>
      </c>
      <c r="F257" s="58">
        <f t="shared" si="76"/>
        <v>86</v>
      </c>
      <c r="G257" s="47">
        <f>Q20</f>
        <v>40</v>
      </c>
      <c r="H257" s="5">
        <f t="shared" si="79"/>
        <v>1.6</v>
      </c>
      <c r="I257" s="7">
        <f t="shared" si="78"/>
        <v>137.6</v>
      </c>
      <c r="J257" s="8">
        <f t="shared" si="74"/>
        <v>3.44</v>
      </c>
    </row>
    <row r="258" spans="1:45" ht="15.75" customHeight="1" x14ac:dyDescent="0.25">
      <c r="A258" s="191"/>
      <c r="B258" s="60">
        <f t="shared" si="75"/>
        <v>2</v>
      </c>
      <c r="C258" s="127" t="s">
        <v>22</v>
      </c>
      <c r="D258" s="39" t="s">
        <v>22</v>
      </c>
      <c r="E258" s="6">
        <v>0</v>
      </c>
      <c r="F258" s="58">
        <f t="shared" si="76"/>
        <v>86</v>
      </c>
      <c r="G258" s="48">
        <f>Q34</f>
        <v>95</v>
      </c>
      <c r="H258" s="5">
        <f t="shared" si="79"/>
        <v>0</v>
      </c>
      <c r="I258" s="7">
        <f t="shared" si="78"/>
        <v>0</v>
      </c>
      <c r="J258" s="8">
        <f t="shared" si="74"/>
        <v>0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25"/>
      <c r="G259" s="150"/>
      <c r="H259" s="2">
        <f>SUM(H234:H258)</f>
        <v>60.999999999999993</v>
      </c>
      <c r="I259" s="2">
        <f t="shared" ref="I259:J259" si="80">SUM(I234:I258)</f>
        <v>5246</v>
      </c>
      <c r="J259" s="45">
        <f t="shared" si="80"/>
        <v>71.159087499999998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B263*43</f>
        <v>86</v>
      </c>
      <c r="G263" s="47">
        <f>Q9</f>
        <v>38</v>
      </c>
      <c r="H263" s="130">
        <f t="shared" ref="H263:H268" si="81">G263*E263</f>
        <v>0.98799999999999999</v>
      </c>
      <c r="I263" s="7">
        <f t="shared" ref="I263:I272" si="82">J263*G263</f>
        <v>84.967999999999989</v>
      </c>
      <c r="J263" s="8">
        <f>F263*E263</f>
        <v>2.2359999999999998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86</v>
      </c>
      <c r="G264" s="47">
        <f>Q22</f>
        <v>115</v>
      </c>
      <c r="H264" s="130">
        <f t="shared" si="81"/>
        <v>0.69000000000000006</v>
      </c>
      <c r="I264" s="7">
        <f t="shared" si="82"/>
        <v>59.34</v>
      </c>
      <c r="J264" s="8">
        <f t="shared" ref="J264:J268" si="83">F264*E264</f>
        <v>0.51600000000000001</v>
      </c>
      <c r="L264" s="17"/>
    </row>
    <row r="265" spans="1:45" ht="15.75" customHeight="1" x14ac:dyDescent="0.25">
      <c r="A265" s="181"/>
      <c r="B265" s="60">
        <f t="shared" ref="B265:B280" si="84">B264</f>
        <v>2</v>
      </c>
      <c r="C265" s="193"/>
      <c r="D265" s="36" t="s">
        <v>8</v>
      </c>
      <c r="E265" s="44">
        <v>3.5000000000000003E-2</v>
      </c>
      <c r="F265" s="58">
        <f t="shared" ref="F265:F280" si="85">F264</f>
        <v>86</v>
      </c>
      <c r="G265" s="47">
        <f>Q10</f>
        <v>50</v>
      </c>
      <c r="H265" s="130">
        <f t="shared" si="81"/>
        <v>1.7500000000000002</v>
      </c>
      <c r="I265" s="7">
        <f t="shared" si="82"/>
        <v>150.5</v>
      </c>
      <c r="J265" s="8">
        <f t="shared" si="83"/>
        <v>3.0100000000000002</v>
      </c>
      <c r="L265" s="17"/>
    </row>
    <row r="266" spans="1:45" ht="15.75" customHeight="1" x14ac:dyDescent="0.25">
      <c r="A266" s="181"/>
      <c r="B266" s="60">
        <f t="shared" si="84"/>
        <v>2</v>
      </c>
      <c r="C266" s="193"/>
      <c r="D266" s="36" t="s">
        <v>10</v>
      </c>
      <c r="E266" s="44">
        <v>2.5000000000000001E-2</v>
      </c>
      <c r="F266" s="58">
        <f t="shared" si="85"/>
        <v>86</v>
      </c>
      <c r="G266" s="47">
        <f>Q28</f>
        <v>55</v>
      </c>
      <c r="H266" s="130">
        <f t="shared" si="81"/>
        <v>1.375</v>
      </c>
      <c r="I266" s="7">
        <f t="shared" si="82"/>
        <v>118.25</v>
      </c>
      <c r="J266" s="8">
        <f t="shared" si="83"/>
        <v>2.15</v>
      </c>
      <c r="L266" s="17"/>
    </row>
    <row r="267" spans="1:45" ht="15.75" customHeight="1" x14ac:dyDescent="0.25">
      <c r="A267" s="181"/>
      <c r="B267" s="60">
        <f t="shared" si="84"/>
        <v>2</v>
      </c>
      <c r="C267" s="193"/>
      <c r="D267" s="36" t="s">
        <v>9</v>
      </c>
      <c r="E267" s="44">
        <v>1.9E-2</v>
      </c>
      <c r="F267" s="58">
        <f t="shared" si="85"/>
        <v>86</v>
      </c>
      <c r="G267" s="47">
        <f>Q11</f>
        <v>40</v>
      </c>
      <c r="H267" s="130">
        <f t="shared" si="81"/>
        <v>0.76</v>
      </c>
      <c r="I267" s="7">
        <f t="shared" si="82"/>
        <v>65.36</v>
      </c>
      <c r="J267" s="8">
        <f t="shared" si="83"/>
        <v>1.6339999999999999</v>
      </c>
      <c r="L267" s="17"/>
    </row>
    <row r="268" spans="1:45" ht="15.75" customHeight="1" x14ac:dyDescent="0.25">
      <c r="A268" s="181"/>
      <c r="B268" s="60">
        <f t="shared" si="84"/>
        <v>2</v>
      </c>
      <c r="C268" s="194"/>
      <c r="D268" s="36" t="s">
        <v>11</v>
      </c>
      <c r="E268" s="44">
        <v>1.7999999999999999E-2</v>
      </c>
      <c r="F268" s="58">
        <f t="shared" si="85"/>
        <v>86</v>
      </c>
      <c r="G268" s="47">
        <f>Q12</f>
        <v>27</v>
      </c>
      <c r="H268" s="130">
        <f t="shared" si="81"/>
        <v>0.48599999999999999</v>
      </c>
      <c r="I268" s="7">
        <f t="shared" si="82"/>
        <v>41.795999999999992</v>
      </c>
      <c r="J268" s="8">
        <f t="shared" si="83"/>
        <v>1.5479999999999998</v>
      </c>
    </row>
    <row r="269" spans="1:45" ht="15.75" customHeight="1" x14ac:dyDescent="0.25">
      <c r="A269" s="181"/>
      <c r="B269" s="60">
        <f t="shared" si="84"/>
        <v>2</v>
      </c>
      <c r="C269" s="192" t="s">
        <v>28</v>
      </c>
      <c r="D269" s="36" t="s">
        <v>81</v>
      </c>
      <c r="E269" s="6">
        <f>H269/G269</f>
        <v>7.0252500000000023E-2</v>
      </c>
      <c r="F269" s="58">
        <f t="shared" si="85"/>
        <v>86</v>
      </c>
      <c r="G269" s="49">
        <f>Q17</f>
        <v>400</v>
      </c>
      <c r="H269" s="5">
        <f>61-H263-H264-H265-H266-H267-H268-H270-H271-H272-H273-H274-H275-H276-H277-H278-H279-H280</f>
        <v>28.10100000000001</v>
      </c>
      <c r="I269" s="7">
        <f t="shared" si="82"/>
        <v>2416.6860000000006</v>
      </c>
      <c r="J269" s="8">
        <f>F269*E269</f>
        <v>6.0417150000000017</v>
      </c>
    </row>
    <row r="270" spans="1:45" ht="15.75" customHeight="1" x14ac:dyDescent="0.25">
      <c r="A270" s="181"/>
      <c r="B270" s="60">
        <f t="shared" si="84"/>
        <v>2</v>
      </c>
      <c r="C270" s="193"/>
      <c r="D270" s="36" t="s">
        <v>57</v>
      </c>
      <c r="E270" s="6">
        <v>0.03</v>
      </c>
      <c r="F270" s="58">
        <f t="shared" si="85"/>
        <v>86</v>
      </c>
      <c r="G270" s="49">
        <f>Q29</f>
        <v>130</v>
      </c>
      <c r="H270" s="5">
        <f>G270*E270</f>
        <v>3.9</v>
      </c>
      <c r="I270" s="7">
        <f t="shared" si="82"/>
        <v>335.40000000000003</v>
      </c>
      <c r="J270" s="8">
        <f t="shared" ref="J270:J280" si="86">F270*E270</f>
        <v>2.58</v>
      </c>
    </row>
    <row r="271" spans="1:45" ht="15.75" customHeight="1" x14ac:dyDescent="0.25">
      <c r="A271" s="181"/>
      <c r="B271" s="60">
        <f t="shared" si="84"/>
        <v>2</v>
      </c>
      <c r="C271" s="193"/>
      <c r="D271" s="36" t="s">
        <v>32</v>
      </c>
      <c r="E271" s="6">
        <v>1.2E-2</v>
      </c>
      <c r="F271" s="58">
        <f t="shared" si="85"/>
        <v>86</v>
      </c>
      <c r="G271" s="49">
        <f>Q13</f>
        <v>190</v>
      </c>
      <c r="H271" s="5">
        <f>G271*E271</f>
        <v>2.2800000000000002</v>
      </c>
      <c r="I271" s="7">
        <f t="shared" si="82"/>
        <v>196.08</v>
      </c>
      <c r="J271" s="8">
        <f t="shared" si="86"/>
        <v>1.032</v>
      </c>
    </row>
    <row r="272" spans="1:45" ht="15.75" customHeight="1" x14ac:dyDescent="0.25">
      <c r="A272" s="181"/>
      <c r="B272" s="60">
        <f t="shared" si="84"/>
        <v>2</v>
      </c>
      <c r="C272" s="193"/>
      <c r="D272" s="36" t="s">
        <v>24</v>
      </c>
      <c r="E272" s="6">
        <v>2E-3</v>
      </c>
      <c r="F272" s="58">
        <f t="shared" si="85"/>
        <v>86</v>
      </c>
      <c r="G272" s="47">
        <f>Q30</f>
        <v>290</v>
      </c>
      <c r="H272" s="5">
        <f>G272*E272</f>
        <v>0.57999999999999996</v>
      </c>
      <c r="I272" s="7">
        <f t="shared" si="82"/>
        <v>49.88</v>
      </c>
      <c r="J272" s="8">
        <f t="shared" si="86"/>
        <v>0.17200000000000001</v>
      </c>
    </row>
    <row r="273" spans="1:18" x14ac:dyDescent="0.25">
      <c r="A273" s="181"/>
      <c r="B273" s="60">
        <f t="shared" si="84"/>
        <v>2</v>
      </c>
      <c r="C273" s="194"/>
      <c r="D273" s="36" t="s">
        <v>79</v>
      </c>
      <c r="E273" s="6">
        <v>0.2</v>
      </c>
      <c r="F273" s="58">
        <f t="shared" si="85"/>
        <v>86</v>
      </c>
      <c r="G273" s="47"/>
      <c r="H273" s="5"/>
      <c r="I273" s="7"/>
      <c r="J273" s="8">
        <f t="shared" si="86"/>
        <v>17.2</v>
      </c>
    </row>
    <row r="274" spans="1:18" x14ac:dyDescent="0.25">
      <c r="A274" s="181"/>
      <c r="B274" s="60">
        <f t="shared" si="84"/>
        <v>2</v>
      </c>
      <c r="C274" s="192" t="s">
        <v>82</v>
      </c>
      <c r="D274" s="36" t="s">
        <v>8</v>
      </c>
      <c r="E274" s="6">
        <v>0.2</v>
      </c>
      <c r="F274" s="58">
        <f t="shared" si="85"/>
        <v>86</v>
      </c>
      <c r="G274" s="47">
        <f>Q10</f>
        <v>50</v>
      </c>
      <c r="H274" s="5">
        <f>G274*E274</f>
        <v>10</v>
      </c>
      <c r="I274" s="7">
        <f>J274*G274</f>
        <v>860</v>
      </c>
      <c r="J274" s="8">
        <f t="shared" si="86"/>
        <v>17.2</v>
      </c>
    </row>
    <row r="275" spans="1:18" x14ac:dyDescent="0.25">
      <c r="A275" s="181"/>
      <c r="B275" s="60">
        <f t="shared" si="84"/>
        <v>2</v>
      </c>
      <c r="C275" s="194"/>
      <c r="D275" s="36" t="s">
        <v>27</v>
      </c>
      <c r="E275" s="6">
        <v>5.0000000000000001E-3</v>
      </c>
      <c r="F275" s="58">
        <f t="shared" si="85"/>
        <v>86</v>
      </c>
      <c r="G275" s="47">
        <f>Q14</f>
        <v>750</v>
      </c>
      <c r="H275" s="5">
        <f>G275*E275</f>
        <v>3.75</v>
      </c>
      <c r="I275" s="7">
        <f>J275*G275</f>
        <v>322.5</v>
      </c>
      <c r="J275" s="8">
        <f t="shared" si="86"/>
        <v>0.43</v>
      </c>
    </row>
    <row r="276" spans="1:18" x14ac:dyDescent="0.25">
      <c r="A276" s="181"/>
      <c r="B276" s="60">
        <f t="shared" si="8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5"/>
        <v>86</v>
      </c>
      <c r="G276" s="49">
        <f>Q21</f>
        <v>70</v>
      </c>
      <c r="H276" s="5">
        <f>G276*E276</f>
        <v>3.2199999999999998</v>
      </c>
      <c r="I276" s="7">
        <f>J276*G276</f>
        <v>276.92</v>
      </c>
      <c r="J276" s="8">
        <f t="shared" si="86"/>
        <v>3.956</v>
      </c>
    </row>
    <row r="277" spans="1:18" x14ac:dyDescent="0.25">
      <c r="A277" s="181"/>
      <c r="B277" s="60">
        <f t="shared" si="84"/>
        <v>2</v>
      </c>
      <c r="C277" s="184"/>
      <c r="D277" s="36" t="s">
        <v>12</v>
      </c>
      <c r="E277" s="6">
        <v>2.4E-2</v>
      </c>
      <c r="F277" s="58">
        <f t="shared" si="85"/>
        <v>86</v>
      </c>
      <c r="G277" s="47">
        <f>Q15</f>
        <v>55</v>
      </c>
      <c r="H277" s="5">
        <f>G277*E277</f>
        <v>1.32</v>
      </c>
      <c r="I277" s="7">
        <f>J277*G277</f>
        <v>113.52000000000001</v>
      </c>
      <c r="J277" s="8">
        <f t="shared" si="86"/>
        <v>2.0640000000000001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4"/>
        <v>2</v>
      </c>
      <c r="C278" s="184"/>
      <c r="D278" s="36" t="s">
        <v>13</v>
      </c>
      <c r="E278" s="40">
        <v>2.0000000000000001E-4</v>
      </c>
      <c r="F278" s="58">
        <f t="shared" si="85"/>
        <v>86</v>
      </c>
      <c r="G278" s="47">
        <f>Q16</f>
        <v>1000</v>
      </c>
      <c r="H278" s="5">
        <f>G278*E278</f>
        <v>0.2</v>
      </c>
      <c r="I278" s="7">
        <f>J278*G278</f>
        <v>17.2</v>
      </c>
      <c r="J278" s="8">
        <f t="shared" si="86"/>
        <v>1.72E-2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4"/>
        <v>2</v>
      </c>
      <c r="C279" s="185"/>
      <c r="D279" s="36" t="s">
        <v>79</v>
      </c>
      <c r="E279" s="6">
        <v>0.17199999999999999</v>
      </c>
      <c r="F279" s="58">
        <f t="shared" si="85"/>
        <v>86</v>
      </c>
      <c r="G279" s="47"/>
      <c r="H279" s="5"/>
      <c r="I279" s="7"/>
      <c r="J279" s="8">
        <f t="shared" si="86"/>
        <v>14.791999999999998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4"/>
        <v>2</v>
      </c>
      <c r="C280" s="3" t="s">
        <v>38</v>
      </c>
      <c r="D280" s="41" t="s">
        <v>38</v>
      </c>
      <c r="E280" s="6">
        <v>0.04</v>
      </c>
      <c r="F280" s="58">
        <f t="shared" si="85"/>
        <v>86</v>
      </c>
      <c r="G280" s="47">
        <f>Q20</f>
        <v>40</v>
      </c>
      <c r="H280" s="5">
        <f>G280*E280</f>
        <v>1.6</v>
      </c>
      <c r="I280" s="7">
        <f>J280*G280</f>
        <v>137.6</v>
      </c>
      <c r="J280" s="8">
        <f t="shared" si="86"/>
        <v>3.44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25"/>
      <c r="G281" s="150"/>
      <c r="H281" s="2">
        <f>SUM(H263:H280)</f>
        <v>61.000000000000007</v>
      </c>
      <c r="I281" s="2">
        <f>SUM(I263:I280)</f>
        <v>5246.0000000000009</v>
      </c>
      <c r="J281" s="45">
        <f>SUM(J263:J280)</f>
        <v>80.018915000000007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B282*32</f>
        <v>64</v>
      </c>
      <c r="G282" s="49">
        <f>Q8</f>
        <v>50</v>
      </c>
      <c r="H282" s="5">
        <f t="shared" ref="H282:H291" si="87">G282*E282</f>
        <v>3</v>
      </c>
      <c r="I282" s="7">
        <f t="shared" ref="I282:I291" si="88">J282*G282</f>
        <v>192</v>
      </c>
      <c r="J282" s="8">
        <f>F282*E282</f>
        <v>3.84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64</v>
      </c>
      <c r="G283" s="49">
        <f>Q11</f>
        <v>40</v>
      </c>
      <c r="H283" s="5">
        <f t="shared" si="87"/>
        <v>0.32</v>
      </c>
      <c r="I283" s="7">
        <f t="shared" si="88"/>
        <v>20.48</v>
      </c>
      <c r="J283" s="8">
        <f t="shared" ref="J283:J304" si="89">F283*E283</f>
        <v>0.51200000000000001</v>
      </c>
    </row>
    <row r="284" spans="1:18" x14ac:dyDescent="0.25">
      <c r="A284" s="181"/>
      <c r="B284" s="60">
        <f t="shared" ref="B284:B304" si="90">B283</f>
        <v>2</v>
      </c>
      <c r="C284" s="182"/>
      <c r="D284" s="37" t="s">
        <v>13</v>
      </c>
      <c r="E284" s="40">
        <v>2.0000000000000001E-4</v>
      </c>
      <c r="F284" s="58">
        <f t="shared" ref="F284:F304" si="91">F283</f>
        <v>64</v>
      </c>
      <c r="G284" s="49">
        <f>Q16</f>
        <v>1000</v>
      </c>
      <c r="H284" s="5">
        <f t="shared" si="87"/>
        <v>0.2</v>
      </c>
      <c r="I284" s="7">
        <f t="shared" si="88"/>
        <v>12.8</v>
      </c>
      <c r="J284" s="8">
        <f t="shared" si="89"/>
        <v>1.2800000000000001E-2</v>
      </c>
    </row>
    <row r="285" spans="1:18" x14ac:dyDescent="0.25">
      <c r="A285" s="181"/>
      <c r="B285" s="60">
        <f t="shared" si="90"/>
        <v>2</v>
      </c>
      <c r="C285" s="182"/>
      <c r="D285" s="36" t="s">
        <v>12</v>
      </c>
      <c r="E285" s="6">
        <v>3.0000000000000001E-3</v>
      </c>
      <c r="F285" s="58">
        <f t="shared" si="91"/>
        <v>64</v>
      </c>
      <c r="G285" s="49">
        <f>Q15</f>
        <v>55</v>
      </c>
      <c r="H285" s="5">
        <f t="shared" si="87"/>
        <v>0.16500000000000001</v>
      </c>
      <c r="I285" s="7">
        <f t="shared" si="88"/>
        <v>10.56</v>
      </c>
      <c r="J285" s="8">
        <f t="shared" si="89"/>
        <v>0.192</v>
      </c>
    </row>
    <row r="286" spans="1:18" x14ac:dyDescent="0.25">
      <c r="A286" s="181"/>
      <c r="B286" s="60">
        <f t="shared" si="90"/>
        <v>2</v>
      </c>
      <c r="C286" s="182"/>
      <c r="D286" s="37" t="s">
        <v>7</v>
      </c>
      <c r="E286" s="6">
        <v>3.0000000000000001E-3</v>
      </c>
      <c r="F286" s="58">
        <f t="shared" si="91"/>
        <v>64</v>
      </c>
      <c r="G286" s="47">
        <f>Q22</f>
        <v>115</v>
      </c>
      <c r="H286" s="5">
        <f t="shared" si="87"/>
        <v>0.34500000000000003</v>
      </c>
      <c r="I286" s="7">
        <f t="shared" si="88"/>
        <v>22.080000000000002</v>
      </c>
      <c r="J286" s="8">
        <f t="shared" si="89"/>
        <v>0.192</v>
      </c>
    </row>
    <row r="287" spans="1:18" x14ac:dyDescent="0.25">
      <c r="A287" s="181"/>
      <c r="B287" s="60">
        <f t="shared" si="90"/>
        <v>2</v>
      </c>
      <c r="C287" s="183" t="s">
        <v>23</v>
      </c>
      <c r="D287" s="36" t="s">
        <v>8</v>
      </c>
      <c r="E287" s="6">
        <v>0.1</v>
      </c>
      <c r="F287" s="58">
        <f t="shared" si="91"/>
        <v>64</v>
      </c>
      <c r="G287" s="47">
        <f>Q10</f>
        <v>50</v>
      </c>
      <c r="H287" s="5">
        <f t="shared" si="87"/>
        <v>5</v>
      </c>
      <c r="I287" s="7">
        <f t="shared" si="88"/>
        <v>320</v>
      </c>
      <c r="J287" s="8">
        <f t="shared" si="89"/>
        <v>6.4</v>
      </c>
    </row>
    <row r="288" spans="1:18" x14ac:dyDescent="0.25">
      <c r="A288" s="181"/>
      <c r="B288" s="60">
        <f t="shared" si="90"/>
        <v>2</v>
      </c>
      <c r="C288" s="184"/>
      <c r="D288" s="36" t="s">
        <v>18</v>
      </c>
      <c r="E288" s="6">
        <v>0.02</v>
      </c>
      <c r="F288" s="58">
        <f t="shared" si="91"/>
        <v>64</v>
      </c>
      <c r="G288" s="47">
        <f>Q23</f>
        <v>50</v>
      </c>
      <c r="H288" s="5">
        <f t="shared" si="87"/>
        <v>1</v>
      </c>
      <c r="I288" s="7">
        <f t="shared" si="88"/>
        <v>64</v>
      </c>
      <c r="J288" s="8">
        <f t="shared" si="89"/>
        <v>1.28</v>
      </c>
    </row>
    <row r="289" spans="1:45" ht="15.75" customHeight="1" x14ac:dyDescent="0.25">
      <c r="A289" s="181"/>
      <c r="B289" s="60">
        <f t="shared" si="90"/>
        <v>2</v>
      </c>
      <c r="C289" s="184"/>
      <c r="D289" s="36" t="s">
        <v>9</v>
      </c>
      <c r="E289" s="6">
        <v>1.3000000000000001E-2</v>
      </c>
      <c r="F289" s="58">
        <f t="shared" si="91"/>
        <v>64</v>
      </c>
      <c r="G289" s="47">
        <f>Q11</f>
        <v>40</v>
      </c>
      <c r="H289" s="5">
        <f t="shared" si="87"/>
        <v>0.52</v>
      </c>
      <c r="I289" s="7">
        <f t="shared" si="88"/>
        <v>33.28</v>
      </c>
      <c r="J289" s="8">
        <f t="shared" si="89"/>
        <v>0.83200000000000007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90"/>
        <v>2</v>
      </c>
      <c r="C290" s="184"/>
      <c r="D290" s="37" t="s">
        <v>11</v>
      </c>
      <c r="E290" s="6">
        <v>1.2E-2</v>
      </c>
      <c r="F290" s="58">
        <f t="shared" si="91"/>
        <v>64</v>
      </c>
      <c r="G290" s="47">
        <f>Q12</f>
        <v>27</v>
      </c>
      <c r="H290" s="5">
        <f t="shared" si="87"/>
        <v>0.32400000000000001</v>
      </c>
      <c r="I290" s="7">
        <f t="shared" si="88"/>
        <v>20.736000000000001</v>
      </c>
      <c r="J290" s="8">
        <f t="shared" si="89"/>
        <v>0.76800000000000002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90"/>
        <v>2</v>
      </c>
      <c r="C291" s="184"/>
      <c r="D291" s="37" t="s">
        <v>7</v>
      </c>
      <c r="E291" s="6">
        <v>5.0000000000000001E-3</v>
      </c>
      <c r="F291" s="58">
        <f t="shared" si="91"/>
        <v>64</v>
      </c>
      <c r="G291" s="47">
        <f>Q22</f>
        <v>115</v>
      </c>
      <c r="H291" s="5">
        <f t="shared" si="87"/>
        <v>0.57500000000000007</v>
      </c>
      <c r="I291" s="7">
        <f t="shared" si="88"/>
        <v>36.800000000000004</v>
      </c>
      <c r="J291" s="8">
        <f t="shared" si="89"/>
        <v>0.32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90"/>
        <v>2</v>
      </c>
      <c r="C292" s="185"/>
      <c r="D292" s="37" t="s">
        <v>79</v>
      </c>
      <c r="E292" s="6">
        <v>0.17499999999999999</v>
      </c>
      <c r="F292" s="58">
        <f t="shared" si="91"/>
        <v>64</v>
      </c>
      <c r="G292" s="48"/>
      <c r="H292" s="130"/>
      <c r="I292" s="7"/>
      <c r="J292" s="6">
        <f t="shared" si="89"/>
        <v>11.2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90"/>
        <v>2</v>
      </c>
      <c r="C293" s="186" t="s">
        <v>34</v>
      </c>
      <c r="D293" s="36" t="s">
        <v>61</v>
      </c>
      <c r="E293" s="6">
        <f>H293/G293</f>
        <v>7.6133333333333331E-2</v>
      </c>
      <c r="F293" s="58">
        <f t="shared" si="91"/>
        <v>64</v>
      </c>
      <c r="G293" s="47">
        <f>Q32</f>
        <v>195</v>
      </c>
      <c r="H293" s="5">
        <f>61-H282-H283-H284-H285-H286-H287-H288-H289-H290-H291-H294-H295-H296-H297-H298-H299-H300-H302-H303-H304</f>
        <v>14.846</v>
      </c>
      <c r="I293" s="7">
        <f t="shared" ref="I293:I300" si="92">J293*G293</f>
        <v>950.14400000000001</v>
      </c>
      <c r="J293" s="8">
        <f t="shared" si="89"/>
        <v>4.8725333333333332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90"/>
        <v>2</v>
      </c>
      <c r="C294" s="187"/>
      <c r="D294" s="36" t="s">
        <v>9</v>
      </c>
      <c r="E294" s="6">
        <v>0.02</v>
      </c>
      <c r="F294" s="58">
        <f t="shared" si="91"/>
        <v>64</v>
      </c>
      <c r="G294" s="49">
        <f>Q11</f>
        <v>40</v>
      </c>
      <c r="H294" s="5">
        <f t="shared" ref="H294:H300" si="93">G294*E294</f>
        <v>0.8</v>
      </c>
      <c r="I294" s="7">
        <f t="shared" si="92"/>
        <v>51.2</v>
      </c>
      <c r="J294" s="8">
        <f t="shared" si="89"/>
        <v>1.28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90"/>
        <v>2</v>
      </c>
      <c r="C295" s="187"/>
      <c r="D295" s="37" t="s">
        <v>11</v>
      </c>
      <c r="E295" s="6">
        <v>1.2999999999999999E-2</v>
      </c>
      <c r="F295" s="58">
        <f t="shared" si="91"/>
        <v>64</v>
      </c>
      <c r="G295" s="47">
        <f>Q12</f>
        <v>27</v>
      </c>
      <c r="H295" s="5">
        <f t="shared" si="93"/>
        <v>0.35099999999999998</v>
      </c>
      <c r="I295" s="7">
        <f t="shared" si="92"/>
        <v>22.463999999999999</v>
      </c>
      <c r="J295" s="8">
        <f t="shared" si="89"/>
        <v>0.83199999999999996</v>
      </c>
    </row>
    <row r="296" spans="1:45" ht="15.75" customHeight="1" x14ac:dyDescent="0.25">
      <c r="A296" s="181"/>
      <c r="B296" s="60">
        <f t="shared" si="90"/>
        <v>2</v>
      </c>
      <c r="C296" s="187"/>
      <c r="D296" s="37" t="s">
        <v>27</v>
      </c>
      <c r="E296" s="6">
        <v>0.01</v>
      </c>
      <c r="F296" s="58">
        <f t="shared" si="91"/>
        <v>64</v>
      </c>
      <c r="G296" s="47">
        <f>Q14</f>
        <v>750</v>
      </c>
      <c r="H296" s="5">
        <f t="shared" si="93"/>
        <v>7.5</v>
      </c>
      <c r="I296" s="7">
        <f t="shared" si="92"/>
        <v>480</v>
      </c>
      <c r="J296" s="8">
        <f t="shared" si="89"/>
        <v>0.64</v>
      </c>
    </row>
    <row r="297" spans="1:45" ht="15.75" customHeight="1" x14ac:dyDescent="0.25">
      <c r="A297" s="181"/>
      <c r="B297" s="60">
        <f t="shared" si="90"/>
        <v>2</v>
      </c>
      <c r="C297" s="188"/>
      <c r="D297" s="37" t="s">
        <v>87</v>
      </c>
      <c r="E297" s="6">
        <v>5.8000000000000003E-2</v>
      </c>
      <c r="F297" s="58">
        <f t="shared" si="91"/>
        <v>64</v>
      </c>
      <c r="G297" s="47">
        <f>Q18</f>
        <v>58</v>
      </c>
      <c r="H297" s="5">
        <f t="shared" si="93"/>
        <v>3.3640000000000003</v>
      </c>
      <c r="I297" s="7">
        <f t="shared" si="92"/>
        <v>215.29600000000002</v>
      </c>
      <c r="J297" s="8">
        <f>F297*E297</f>
        <v>3.7120000000000002</v>
      </c>
    </row>
    <row r="298" spans="1:45" ht="15.75" customHeight="1" x14ac:dyDescent="0.25">
      <c r="A298" s="181"/>
      <c r="B298" s="60">
        <f t="shared" si="90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91"/>
        <v>64</v>
      </c>
      <c r="G298" s="53">
        <f>Q35</f>
        <v>170</v>
      </c>
      <c r="H298" s="43">
        <f t="shared" si="93"/>
        <v>7.82</v>
      </c>
      <c r="I298" s="43">
        <f t="shared" si="92"/>
        <v>500.48</v>
      </c>
      <c r="J298" s="6">
        <f>F298*E298</f>
        <v>2.944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90"/>
        <v>2</v>
      </c>
      <c r="C299" s="184"/>
      <c r="D299" s="36" t="s">
        <v>12</v>
      </c>
      <c r="E299" s="6">
        <v>2.4E-2</v>
      </c>
      <c r="F299" s="58">
        <f t="shared" si="91"/>
        <v>64</v>
      </c>
      <c r="G299" s="47">
        <f>Q15</f>
        <v>55</v>
      </c>
      <c r="H299" s="5">
        <f t="shared" si="93"/>
        <v>1.32</v>
      </c>
      <c r="I299" s="7">
        <f t="shared" si="92"/>
        <v>84.48</v>
      </c>
      <c r="J299" s="8">
        <f t="shared" si="89"/>
        <v>1.536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90"/>
        <v>2</v>
      </c>
      <c r="C300" s="184"/>
      <c r="D300" s="36" t="s">
        <v>13</v>
      </c>
      <c r="E300" s="40">
        <v>2.0000000000000001E-4</v>
      </c>
      <c r="F300" s="58">
        <f t="shared" si="91"/>
        <v>64</v>
      </c>
      <c r="G300" s="47">
        <f>Q16</f>
        <v>1000</v>
      </c>
      <c r="H300" s="5">
        <f t="shared" si="93"/>
        <v>0.2</v>
      </c>
      <c r="I300" s="7">
        <f t="shared" si="92"/>
        <v>12.8</v>
      </c>
      <c r="J300" s="8">
        <f t="shared" si="89"/>
        <v>1.2800000000000001E-2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90"/>
        <v>2</v>
      </c>
      <c r="C301" s="185"/>
      <c r="D301" s="36" t="s">
        <v>79</v>
      </c>
      <c r="E301" s="6">
        <v>0.17199999999999999</v>
      </c>
      <c r="F301" s="58">
        <f t="shared" si="91"/>
        <v>64</v>
      </c>
      <c r="G301" s="47"/>
      <c r="H301" s="5"/>
      <c r="I301" s="7"/>
      <c r="J301" s="8">
        <f t="shared" si="89"/>
        <v>11.007999999999999</v>
      </c>
    </row>
    <row r="302" spans="1:45" ht="15.75" customHeight="1" x14ac:dyDescent="0.25">
      <c r="A302" s="181"/>
      <c r="B302" s="60">
        <f t="shared" si="90"/>
        <v>2</v>
      </c>
      <c r="C302" s="3" t="s">
        <v>38</v>
      </c>
      <c r="D302" s="41" t="s">
        <v>38</v>
      </c>
      <c r="E302" s="6">
        <v>0.04</v>
      </c>
      <c r="F302" s="58">
        <f t="shared" si="91"/>
        <v>64</v>
      </c>
      <c r="G302" s="47">
        <f>Q20</f>
        <v>40</v>
      </c>
      <c r="H302" s="5">
        <f>G302*E302</f>
        <v>1.6</v>
      </c>
      <c r="I302" s="7">
        <f>J302*G302</f>
        <v>102.4</v>
      </c>
      <c r="J302" s="8">
        <f t="shared" si="89"/>
        <v>2.56</v>
      </c>
    </row>
    <row r="303" spans="1:45" ht="15.75" customHeight="1" x14ac:dyDescent="0.25">
      <c r="A303" s="181"/>
      <c r="B303" s="60">
        <f t="shared" si="90"/>
        <v>2</v>
      </c>
      <c r="C303" s="127" t="s">
        <v>22</v>
      </c>
      <c r="D303" s="39" t="s">
        <v>22</v>
      </c>
      <c r="E303" s="6">
        <v>0.05</v>
      </c>
      <c r="F303" s="58">
        <f t="shared" si="91"/>
        <v>64</v>
      </c>
      <c r="G303" s="48">
        <f>Q34</f>
        <v>95</v>
      </c>
      <c r="H303" s="5">
        <f>G303*E303</f>
        <v>4.75</v>
      </c>
      <c r="I303" s="7">
        <f>J303*G303</f>
        <v>304</v>
      </c>
      <c r="J303" s="8">
        <f t="shared" si="89"/>
        <v>3.2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90"/>
        <v>2</v>
      </c>
      <c r="C304" s="128" t="s">
        <v>14</v>
      </c>
      <c r="D304" s="36" t="s">
        <v>14</v>
      </c>
      <c r="E304" s="8">
        <v>0.1</v>
      </c>
      <c r="F304" s="58">
        <f t="shared" si="91"/>
        <v>64</v>
      </c>
      <c r="G304" s="48">
        <f>Q21</f>
        <v>70</v>
      </c>
      <c r="H304" s="5">
        <f>G304*E304</f>
        <v>7</v>
      </c>
      <c r="I304" s="7">
        <f>J304*G304</f>
        <v>448</v>
      </c>
      <c r="J304" s="8">
        <f t="shared" si="89"/>
        <v>6.4</v>
      </c>
    </row>
    <row r="305" spans="1:17" x14ac:dyDescent="0.25">
      <c r="A305" s="174" t="s">
        <v>41</v>
      </c>
      <c r="B305" s="174"/>
      <c r="C305" s="174"/>
      <c r="D305" s="174"/>
      <c r="E305" s="125"/>
      <c r="F305" s="125"/>
      <c r="G305" s="150"/>
      <c r="H305" s="2">
        <f>SUM(H282:H304)</f>
        <v>61</v>
      </c>
      <c r="I305" s="2">
        <f>SUM(I282:I304)</f>
        <v>3904</v>
      </c>
      <c r="J305" s="45">
        <f>SUM(J282:J304)</f>
        <v>64.546133333333344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54290</v>
      </c>
      <c r="J306" s="54">
        <f>J29+J51+J73+J91+J128+J152+J178+J202+J233+J259+J281+J305</f>
        <v>813.92026554487188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1" spans="1:17" ht="2.25" customHeight="1" x14ac:dyDescent="0.25"/>
    <row r="312" spans="1:17" hidden="1" x14ac:dyDescent="0.25"/>
    <row r="313" spans="1:17" hidden="1" x14ac:dyDescent="0.25">
      <c r="I313" s="20"/>
    </row>
    <row r="314" spans="1:17" hidden="1" x14ac:dyDescent="0.25"/>
    <row r="317" spans="1:17" x14ac:dyDescent="0.25">
      <c r="I317" s="20"/>
    </row>
    <row r="322" spans="10:17" ht="12.75" x14ac:dyDescent="0.25">
      <c r="J322" s="13"/>
      <c r="K322" s="13"/>
      <c r="Q322" s="13"/>
    </row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90" orientation="portrait" r:id="rId1"/>
  <rowBreaks count="6" manualBreakCount="6">
    <brk id="52" max="16383" man="1"/>
    <brk id="104" max="16383" man="1"/>
    <brk id="156" max="16383" man="1"/>
    <brk id="208" max="16383" man="1"/>
    <brk id="260" max="17" man="1"/>
    <brk id="315" max="16383" man="1"/>
  </rowBreaks>
  <colBreaks count="2" manualBreakCount="2">
    <brk id="10" max="1048575" man="1"/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zoomScale="80" zoomScalePageLayoutView="80" workbookViewId="0">
      <selection activeCell="M6" sqref="M6:M39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147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148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22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2</v>
      </c>
      <c r="C6" s="137" t="s">
        <v>59</v>
      </c>
      <c r="D6" s="36" t="s">
        <v>3</v>
      </c>
      <c r="E6" s="44">
        <v>0.06</v>
      </c>
      <c r="F6" s="47">
        <v>3</v>
      </c>
      <c r="G6" s="47">
        <v>160</v>
      </c>
      <c r="H6" s="5">
        <f t="shared" ref="H6:H15" si="0">G6*E6</f>
        <v>9.6</v>
      </c>
      <c r="I6" s="7">
        <f t="shared" ref="I6:I15" si="1">J6*G6</f>
        <v>28.799999999999997</v>
      </c>
      <c r="J6" s="8">
        <f>F6*E6</f>
        <v>0.18</v>
      </c>
      <c r="L6" s="36" t="s">
        <v>3</v>
      </c>
      <c r="M6" s="8">
        <f>J6+J107</f>
        <v>0.435</v>
      </c>
      <c r="N6" s="49">
        <v>160</v>
      </c>
      <c r="O6" s="4">
        <f>M6*N6</f>
        <v>69.599999999999994</v>
      </c>
    </row>
    <row r="7" spans="1:18" ht="15.75" customHeight="1" x14ac:dyDescent="0.25">
      <c r="A7" s="203"/>
      <c r="B7" s="57">
        <f>B6</f>
        <v>2</v>
      </c>
      <c r="C7" s="196" t="s">
        <v>40</v>
      </c>
      <c r="D7" s="36" t="s">
        <v>4</v>
      </c>
      <c r="E7" s="44">
        <v>2.5000000000000001E-2</v>
      </c>
      <c r="F7" s="58">
        <f>F6</f>
        <v>3</v>
      </c>
      <c r="G7" s="47">
        <v>50</v>
      </c>
      <c r="H7" s="5">
        <f t="shared" si="0"/>
        <v>1.25</v>
      </c>
      <c r="I7" s="7">
        <f t="shared" si="1"/>
        <v>3.7500000000000004</v>
      </c>
      <c r="J7" s="8">
        <f t="shared" ref="J7:J27" si="2">F7*E7</f>
        <v>7.5000000000000011E-2</v>
      </c>
      <c r="L7" s="36" t="s">
        <v>4</v>
      </c>
      <c r="M7" s="8">
        <f>J7+J179+J238+J282</f>
        <v>0.90499999999999992</v>
      </c>
      <c r="N7" s="49">
        <v>50</v>
      </c>
      <c r="O7" s="4">
        <f t="shared" ref="O7:O38" si="3">M7*N7</f>
        <v>45.249999999999993</v>
      </c>
    </row>
    <row r="8" spans="1:18" ht="15.75" customHeight="1" x14ac:dyDescent="0.25">
      <c r="A8" s="203"/>
      <c r="B8" s="57">
        <f t="shared" ref="B8:B27" si="4">B7</f>
        <v>2</v>
      </c>
      <c r="C8" s="197"/>
      <c r="D8" s="36" t="s">
        <v>6</v>
      </c>
      <c r="E8" s="44">
        <v>0.05</v>
      </c>
      <c r="F8" s="58">
        <f t="shared" ref="F8:F27" si="5">F7</f>
        <v>3</v>
      </c>
      <c r="G8" s="48">
        <v>38</v>
      </c>
      <c r="H8" s="5">
        <f t="shared" si="0"/>
        <v>1.9000000000000001</v>
      </c>
      <c r="I8" s="7">
        <f t="shared" si="1"/>
        <v>5.7000000000000011</v>
      </c>
      <c r="J8" s="8">
        <f t="shared" si="2"/>
        <v>0.15000000000000002</v>
      </c>
      <c r="L8" s="36" t="s">
        <v>6</v>
      </c>
      <c r="M8" s="8">
        <f>J8+J29+J55+J129+J159+J211+J234+J239+J263</f>
        <v>0.79900000000000004</v>
      </c>
      <c r="N8" s="49">
        <v>38</v>
      </c>
      <c r="O8" s="4">
        <f t="shared" si="3"/>
        <v>30.362000000000002</v>
      </c>
    </row>
    <row r="9" spans="1:18" ht="15.75" customHeight="1" x14ac:dyDescent="0.25">
      <c r="A9" s="203"/>
      <c r="B9" s="57">
        <f t="shared" si="4"/>
        <v>2</v>
      </c>
      <c r="C9" s="197"/>
      <c r="D9" s="36" t="s">
        <v>8</v>
      </c>
      <c r="E9" s="44">
        <v>2.7E-2</v>
      </c>
      <c r="F9" s="58">
        <f t="shared" si="5"/>
        <v>3</v>
      </c>
      <c r="G9" s="49">
        <v>50</v>
      </c>
      <c r="H9" s="5">
        <f t="shared" si="0"/>
        <v>1.35</v>
      </c>
      <c r="I9" s="7">
        <f t="shared" si="1"/>
        <v>4.05</v>
      </c>
      <c r="J9" s="8">
        <f t="shared" si="2"/>
        <v>8.1000000000000003E-2</v>
      </c>
      <c r="L9" s="36" t="s">
        <v>8</v>
      </c>
      <c r="M9" s="8">
        <f>J9+J31+J57+J66+J78+J111+J133+J144+J161+J165+J184+J216+J240+J253+J265+J274+J287</f>
        <v>4.4500000000000011</v>
      </c>
      <c r="N9" s="49">
        <v>50</v>
      </c>
      <c r="O9" s="4">
        <f t="shared" si="3"/>
        <v>222.50000000000006</v>
      </c>
    </row>
    <row r="10" spans="1:18" ht="15.75" customHeight="1" x14ac:dyDescent="0.25">
      <c r="A10" s="203"/>
      <c r="B10" s="57">
        <f t="shared" si="4"/>
        <v>2</v>
      </c>
      <c r="C10" s="197"/>
      <c r="D10" s="36" t="s">
        <v>9</v>
      </c>
      <c r="E10" s="44">
        <v>1.2999999999999999E-2</v>
      </c>
      <c r="F10" s="58">
        <f t="shared" si="5"/>
        <v>3</v>
      </c>
      <c r="G10" s="50">
        <v>40</v>
      </c>
      <c r="H10" s="5">
        <f t="shared" si="0"/>
        <v>0.52</v>
      </c>
      <c r="I10" s="7">
        <f t="shared" si="1"/>
        <v>1.56</v>
      </c>
      <c r="J10" s="8">
        <f t="shared" si="2"/>
        <v>3.9E-2</v>
      </c>
      <c r="L10" s="36" t="s">
        <v>9</v>
      </c>
      <c r="M10" s="8">
        <f>J10+J19+J33+J59+J74+J80+J113+J119+J132+J135+J163+J167+J180+J186+J191+J214+J218+J224+J241+J267+J283+J289+J294</f>
        <v>1.0550000000000002</v>
      </c>
      <c r="N10" s="49">
        <v>40</v>
      </c>
      <c r="O10" s="4">
        <f t="shared" si="3"/>
        <v>42.2</v>
      </c>
    </row>
    <row r="11" spans="1:18" ht="15.75" customHeight="1" x14ac:dyDescent="0.25">
      <c r="A11" s="203"/>
      <c r="B11" s="57">
        <f t="shared" si="4"/>
        <v>2</v>
      </c>
      <c r="C11" s="197"/>
      <c r="D11" s="36" t="s">
        <v>11</v>
      </c>
      <c r="E11" s="44">
        <v>1.2E-2</v>
      </c>
      <c r="F11" s="58">
        <f t="shared" si="5"/>
        <v>3</v>
      </c>
      <c r="G11" s="47">
        <v>27</v>
      </c>
      <c r="H11" s="5">
        <f t="shared" si="0"/>
        <v>0.32400000000000001</v>
      </c>
      <c r="I11" s="7">
        <f t="shared" si="1"/>
        <v>0.97200000000000009</v>
      </c>
      <c r="J11" s="8">
        <f t="shared" si="2"/>
        <v>3.6000000000000004E-2</v>
      </c>
      <c r="L11" s="36" t="s">
        <v>11</v>
      </c>
      <c r="M11" s="8">
        <f>J11+J20+J34+J60+J81+J85+J108+J114+J120+J136+J142+J164+J168++J187+J192+J219+J225+J242+J268+J290+J295</f>
        <v>0.82000000000000017</v>
      </c>
      <c r="N11" s="49">
        <v>27</v>
      </c>
      <c r="O11" s="4">
        <f t="shared" si="3"/>
        <v>22.140000000000004</v>
      </c>
    </row>
    <row r="12" spans="1:18" ht="15.75" customHeight="1" x14ac:dyDescent="0.25">
      <c r="A12" s="203"/>
      <c r="B12" s="57">
        <f t="shared" si="4"/>
        <v>2</v>
      </c>
      <c r="C12" s="197"/>
      <c r="D12" s="36" t="s">
        <v>32</v>
      </c>
      <c r="E12" s="19">
        <v>7.4999999999999997E-3</v>
      </c>
      <c r="F12" s="58">
        <f t="shared" si="5"/>
        <v>3</v>
      </c>
      <c r="G12" s="47">
        <v>190</v>
      </c>
      <c r="H12" s="5">
        <f t="shared" si="0"/>
        <v>1.425</v>
      </c>
      <c r="I12" s="7">
        <f t="shared" si="1"/>
        <v>4.2749999999999995</v>
      </c>
      <c r="J12" s="8">
        <f t="shared" si="2"/>
        <v>2.2499999999999999E-2</v>
      </c>
      <c r="L12" s="36" t="s">
        <v>45</v>
      </c>
      <c r="M12" s="8">
        <f>J12+J63+J116+J141+J221+J243+J271</f>
        <v>0.13450000000000004</v>
      </c>
      <c r="N12" s="49">
        <v>190</v>
      </c>
      <c r="O12" s="4">
        <f t="shared" si="3"/>
        <v>25.555000000000007</v>
      </c>
    </row>
    <row r="13" spans="1:18" ht="15.75" customHeight="1" x14ac:dyDescent="0.25">
      <c r="A13" s="203"/>
      <c r="B13" s="57">
        <f t="shared" si="4"/>
        <v>2</v>
      </c>
      <c r="C13" s="197"/>
      <c r="D13" s="36" t="s">
        <v>27</v>
      </c>
      <c r="E13" s="44">
        <v>5.0000000000000001E-3</v>
      </c>
      <c r="F13" s="58">
        <f t="shared" si="5"/>
        <v>3</v>
      </c>
      <c r="G13" s="47">
        <v>750</v>
      </c>
      <c r="H13" s="5">
        <f t="shared" si="0"/>
        <v>3.75</v>
      </c>
      <c r="I13" s="7">
        <f t="shared" si="1"/>
        <v>11.25</v>
      </c>
      <c r="J13" s="8">
        <f t="shared" si="2"/>
        <v>1.4999999999999999E-2</v>
      </c>
      <c r="L13" s="36" t="s">
        <v>27</v>
      </c>
      <c r="M13" s="8">
        <f>J13+J18+J43+J67+J87+J122+J145+J172+J174+J193+J227+J244+J254+J275+J296</f>
        <v>0.30200000000000005</v>
      </c>
      <c r="N13" s="49">
        <v>750</v>
      </c>
      <c r="O13" s="4">
        <f t="shared" si="3"/>
        <v>226.50000000000003</v>
      </c>
    </row>
    <row r="14" spans="1:18" ht="15.75" customHeight="1" x14ac:dyDescent="0.25">
      <c r="A14" s="203"/>
      <c r="B14" s="57">
        <f t="shared" si="4"/>
        <v>2</v>
      </c>
      <c r="C14" s="197"/>
      <c r="D14" s="36" t="s">
        <v>12</v>
      </c>
      <c r="E14" s="19">
        <v>2.5000000000000001E-3</v>
      </c>
      <c r="F14" s="58">
        <f t="shared" si="5"/>
        <v>3</v>
      </c>
      <c r="G14" s="47">
        <v>55</v>
      </c>
      <c r="H14" s="5">
        <f t="shared" si="0"/>
        <v>0.13750000000000001</v>
      </c>
      <c r="I14" s="7">
        <f t="shared" si="1"/>
        <v>0.41249999999999998</v>
      </c>
      <c r="J14" s="8">
        <f t="shared" si="2"/>
        <v>7.4999999999999997E-3</v>
      </c>
      <c r="L14" s="36" t="s">
        <v>12</v>
      </c>
      <c r="M14" s="8">
        <f>J14+J23+J45+J69+J77+J124+J148+J182+J196+J229+J245+J277+J285+J299</f>
        <v>0.73250000000000015</v>
      </c>
      <c r="N14" s="49">
        <v>55</v>
      </c>
      <c r="O14" s="4">
        <f t="shared" si="3"/>
        <v>40.287500000000009</v>
      </c>
    </row>
    <row r="15" spans="1:18" ht="15.75" customHeight="1" x14ac:dyDescent="0.25">
      <c r="A15" s="203"/>
      <c r="B15" s="57">
        <f t="shared" si="4"/>
        <v>2</v>
      </c>
      <c r="C15" s="197"/>
      <c r="D15" s="36" t="s">
        <v>13</v>
      </c>
      <c r="E15" s="19">
        <v>4.0000000000000002E-4</v>
      </c>
      <c r="F15" s="58">
        <f t="shared" si="5"/>
        <v>3</v>
      </c>
      <c r="G15" s="47">
        <v>1000</v>
      </c>
      <c r="H15" s="5">
        <f t="shared" si="0"/>
        <v>0.4</v>
      </c>
      <c r="I15" s="4">
        <f t="shared" si="1"/>
        <v>1.2000000000000002</v>
      </c>
      <c r="J15" s="8">
        <f t="shared" si="2"/>
        <v>1.2000000000000001E-3</v>
      </c>
      <c r="L15" s="36" t="s">
        <v>13</v>
      </c>
      <c r="M15" s="8">
        <f>J15+J24+J46+J70+J125+J149+J181+J197+J230+J246+J278+J284+J300</f>
        <v>1.06E-2</v>
      </c>
      <c r="N15" s="49">
        <v>1000</v>
      </c>
      <c r="O15" s="4">
        <f t="shared" si="3"/>
        <v>10.6</v>
      </c>
    </row>
    <row r="16" spans="1:18" ht="15.75" customHeight="1" x14ac:dyDescent="0.25">
      <c r="A16" s="203"/>
      <c r="B16" s="57">
        <f t="shared" si="4"/>
        <v>2</v>
      </c>
      <c r="C16" s="198"/>
      <c r="D16" s="36" t="s">
        <v>79</v>
      </c>
      <c r="E16" s="44">
        <v>0.2</v>
      </c>
      <c r="F16" s="58">
        <f t="shared" si="5"/>
        <v>3</v>
      </c>
      <c r="G16" s="47"/>
      <c r="H16" s="5"/>
      <c r="I16" s="7"/>
      <c r="J16" s="8">
        <f>F16*E16</f>
        <v>0.60000000000000009</v>
      </c>
      <c r="L16" s="36" t="s">
        <v>81</v>
      </c>
      <c r="M16" s="8">
        <f>J17+J37+J61+J110+J118+J139+J215+J223+J248+J269</f>
        <v>1.1229587499999998</v>
      </c>
      <c r="N16" s="49">
        <v>400</v>
      </c>
      <c r="O16" s="4">
        <f t="shared" si="3"/>
        <v>449.18349999999992</v>
      </c>
    </row>
    <row r="17" spans="1:15" ht="15.75" customHeight="1" x14ac:dyDescent="0.25">
      <c r="A17" s="203"/>
      <c r="B17" s="57">
        <f t="shared" si="4"/>
        <v>2</v>
      </c>
      <c r="C17" s="220" t="s">
        <v>80</v>
      </c>
      <c r="D17" s="36" t="s">
        <v>81</v>
      </c>
      <c r="E17" s="44">
        <f>H17/G17</f>
        <v>4.5096249999999997E-2</v>
      </c>
      <c r="F17" s="58">
        <f t="shared" si="5"/>
        <v>3</v>
      </c>
      <c r="G17" s="47">
        <v>400</v>
      </c>
      <c r="H17" s="5">
        <f>61-H6-H7-H8-H9-H10-H11-H12-H13-H14-H15-H16-H18-H19-H20-H21-H22-H23-H24-H25-H26-H27</f>
        <v>18.038499999999999</v>
      </c>
      <c r="I17" s="7">
        <f t="shared" ref="I17:I24" si="6">J17*G17</f>
        <v>54.115499999999997</v>
      </c>
      <c r="J17" s="8">
        <f t="shared" si="2"/>
        <v>0.13528874999999999</v>
      </c>
      <c r="L17" s="36" t="s">
        <v>87</v>
      </c>
      <c r="M17" s="8">
        <f>J21+J86+J112+J194+J217+J297</f>
        <v>0.97600000000000009</v>
      </c>
      <c r="N17" s="49">
        <v>58</v>
      </c>
      <c r="O17" s="4">
        <f t="shared" si="3"/>
        <v>56.608000000000004</v>
      </c>
    </row>
    <row r="18" spans="1:15" ht="15.75" customHeight="1" x14ac:dyDescent="0.25">
      <c r="A18" s="203"/>
      <c r="B18" s="57">
        <f t="shared" si="4"/>
        <v>2</v>
      </c>
      <c r="C18" s="220"/>
      <c r="D18" s="36" t="s">
        <v>27</v>
      </c>
      <c r="E18" s="44">
        <v>8.0000000000000002E-3</v>
      </c>
      <c r="F18" s="58">
        <f t="shared" si="5"/>
        <v>3</v>
      </c>
      <c r="G18" s="47">
        <v>750</v>
      </c>
      <c r="H18" s="5">
        <f t="shared" ref="H18:H24" si="7">G18*E18</f>
        <v>6</v>
      </c>
      <c r="I18" s="7">
        <f t="shared" si="6"/>
        <v>18</v>
      </c>
      <c r="J18" s="8">
        <f t="shared" si="2"/>
        <v>2.4E-2</v>
      </c>
      <c r="L18" s="36" t="s">
        <v>74</v>
      </c>
      <c r="M18" s="8">
        <f>J22+J44+J147+J228</f>
        <v>0.19999999999999998</v>
      </c>
      <c r="N18" s="49">
        <v>140</v>
      </c>
      <c r="O18" s="4">
        <f t="shared" si="3"/>
        <v>27.999999999999996</v>
      </c>
    </row>
    <row r="19" spans="1:15" ht="15.75" customHeight="1" x14ac:dyDescent="0.25">
      <c r="A19" s="203"/>
      <c r="B19" s="57">
        <f t="shared" si="4"/>
        <v>2</v>
      </c>
      <c r="C19" s="220"/>
      <c r="D19" s="36" t="s">
        <v>9</v>
      </c>
      <c r="E19" s="44">
        <v>1.6E-2</v>
      </c>
      <c r="F19" s="58">
        <f t="shared" si="5"/>
        <v>3</v>
      </c>
      <c r="G19" s="47">
        <v>40</v>
      </c>
      <c r="H19" s="5">
        <f t="shared" si="7"/>
        <v>0.64</v>
      </c>
      <c r="I19" s="7">
        <f t="shared" si="6"/>
        <v>1.92</v>
      </c>
      <c r="J19" s="8">
        <f t="shared" si="2"/>
        <v>4.8000000000000001E-2</v>
      </c>
      <c r="L19" s="36" t="s">
        <v>38</v>
      </c>
      <c r="M19" s="8">
        <f>J26+J48+J72+J89+J127+J151+J176+J199+J232+J257+J280+J302+J38+J249</f>
        <v>1.5650000000000002</v>
      </c>
      <c r="N19" s="49">
        <v>40</v>
      </c>
      <c r="O19" s="4">
        <f t="shared" si="3"/>
        <v>62.600000000000009</v>
      </c>
    </row>
    <row r="20" spans="1:15" ht="15.75" customHeight="1" x14ac:dyDescent="0.25">
      <c r="A20" s="203"/>
      <c r="B20" s="57">
        <f t="shared" si="4"/>
        <v>2</v>
      </c>
      <c r="C20" s="220"/>
      <c r="D20" s="36" t="s">
        <v>11</v>
      </c>
      <c r="E20" s="44">
        <v>1.0999999999999999E-2</v>
      </c>
      <c r="F20" s="58">
        <f t="shared" si="5"/>
        <v>3</v>
      </c>
      <c r="G20" s="47">
        <v>27</v>
      </c>
      <c r="H20" s="5">
        <f t="shared" si="7"/>
        <v>0.29699999999999999</v>
      </c>
      <c r="I20" s="7">
        <f t="shared" si="6"/>
        <v>0.89100000000000001</v>
      </c>
      <c r="J20" s="8">
        <f t="shared" si="2"/>
        <v>3.3000000000000002E-2</v>
      </c>
      <c r="L20" s="36" t="s">
        <v>14</v>
      </c>
      <c r="M20" s="8">
        <f>J27+J68+J75+J195+J276+J304</f>
        <v>1.2190000000000001</v>
      </c>
      <c r="N20" s="49">
        <v>70</v>
      </c>
      <c r="O20" s="4">
        <f t="shared" si="3"/>
        <v>85.330000000000013</v>
      </c>
    </row>
    <row r="21" spans="1:15" ht="15.75" customHeight="1" x14ac:dyDescent="0.25">
      <c r="A21" s="203"/>
      <c r="B21" s="57">
        <f t="shared" si="4"/>
        <v>2</v>
      </c>
      <c r="C21" s="220"/>
      <c r="D21" s="36" t="s">
        <v>87</v>
      </c>
      <c r="E21" s="44">
        <v>4.5999999999999999E-2</v>
      </c>
      <c r="F21" s="58">
        <f t="shared" si="5"/>
        <v>3</v>
      </c>
      <c r="G21" s="47">
        <v>58</v>
      </c>
      <c r="H21" s="5">
        <f t="shared" si="7"/>
        <v>2.6680000000000001</v>
      </c>
      <c r="I21" s="7">
        <f t="shared" si="6"/>
        <v>8.0040000000000013</v>
      </c>
      <c r="J21" s="8">
        <f t="shared" si="2"/>
        <v>0.13800000000000001</v>
      </c>
      <c r="L21" s="37" t="s">
        <v>7</v>
      </c>
      <c r="M21" s="8">
        <f>J30+J35+J41+J56+J82+J109+J115+J131+J137+J140+J160+J169+J183+J188+J213+J220+J237+J252+J264+J286+J291</f>
        <v>0.25800000000000006</v>
      </c>
      <c r="N21" s="49">
        <v>115</v>
      </c>
      <c r="O21" s="4">
        <f t="shared" si="3"/>
        <v>29.670000000000009</v>
      </c>
    </row>
    <row r="22" spans="1:15" ht="15.75" customHeight="1" x14ac:dyDescent="0.25">
      <c r="A22" s="203"/>
      <c r="B22" s="57">
        <f t="shared" si="4"/>
        <v>2</v>
      </c>
      <c r="C22" s="196" t="s">
        <v>39</v>
      </c>
      <c r="D22" s="36" t="s">
        <v>74</v>
      </c>
      <c r="E22" s="44">
        <v>0.02</v>
      </c>
      <c r="F22" s="58">
        <f t="shared" si="5"/>
        <v>3</v>
      </c>
      <c r="G22" s="47">
        <v>140</v>
      </c>
      <c r="H22" s="5">
        <f t="shared" si="7"/>
        <v>2.8000000000000003</v>
      </c>
      <c r="I22" s="7">
        <f t="shared" si="6"/>
        <v>8.4</v>
      </c>
      <c r="J22" s="8">
        <f t="shared" si="2"/>
        <v>0.06</v>
      </c>
      <c r="L22" s="37" t="s">
        <v>18</v>
      </c>
      <c r="M22" s="8">
        <f>J32+J185+J288</f>
        <v>0.32</v>
      </c>
      <c r="N22" s="49">
        <v>50</v>
      </c>
      <c r="O22" s="4">
        <f t="shared" si="3"/>
        <v>16</v>
      </c>
    </row>
    <row r="23" spans="1:15" ht="15.75" customHeight="1" x14ac:dyDescent="0.25">
      <c r="A23" s="203"/>
      <c r="B23" s="57">
        <f t="shared" si="4"/>
        <v>2</v>
      </c>
      <c r="C23" s="197"/>
      <c r="D23" s="36" t="s">
        <v>12</v>
      </c>
      <c r="E23" s="44">
        <v>0.02</v>
      </c>
      <c r="F23" s="58">
        <f t="shared" si="5"/>
        <v>3</v>
      </c>
      <c r="G23" s="47">
        <v>55</v>
      </c>
      <c r="H23" s="5">
        <f t="shared" si="7"/>
        <v>1.1000000000000001</v>
      </c>
      <c r="I23" s="7">
        <f t="shared" si="6"/>
        <v>3.3</v>
      </c>
      <c r="J23" s="8">
        <f t="shared" si="2"/>
        <v>0.06</v>
      </c>
      <c r="L23" s="37" t="s">
        <v>69</v>
      </c>
      <c r="M23" s="8">
        <f>J39+J146+J250+J255</f>
        <v>0.16200000000000001</v>
      </c>
      <c r="N23" s="49">
        <v>84</v>
      </c>
      <c r="O23" s="4">
        <f t="shared" si="3"/>
        <v>13.608000000000001</v>
      </c>
    </row>
    <row r="24" spans="1:15" ht="15.75" customHeight="1" x14ac:dyDescent="0.25">
      <c r="A24" s="203"/>
      <c r="B24" s="57">
        <f t="shared" si="4"/>
        <v>2</v>
      </c>
      <c r="C24" s="197"/>
      <c r="D24" s="36" t="s">
        <v>13</v>
      </c>
      <c r="E24" s="19">
        <v>2.0000000000000001E-4</v>
      </c>
      <c r="F24" s="58">
        <f t="shared" si="5"/>
        <v>3</v>
      </c>
      <c r="G24" s="47">
        <v>1000</v>
      </c>
      <c r="H24" s="5">
        <f t="shared" si="7"/>
        <v>0.2</v>
      </c>
      <c r="I24" s="4">
        <f t="shared" si="6"/>
        <v>0.60000000000000009</v>
      </c>
      <c r="J24" s="8">
        <f>F24*E24</f>
        <v>6.0000000000000006E-4</v>
      </c>
      <c r="L24" s="37" t="s">
        <v>19</v>
      </c>
      <c r="M24" s="8">
        <f>J40+J251</f>
        <v>2.5000000000000001E-2</v>
      </c>
      <c r="N24" s="49">
        <v>180</v>
      </c>
      <c r="O24" s="4">
        <f t="shared" si="3"/>
        <v>4.5</v>
      </c>
    </row>
    <row r="25" spans="1:15" ht="15.75" customHeight="1" x14ac:dyDescent="0.25">
      <c r="A25" s="203"/>
      <c r="B25" s="57">
        <f t="shared" si="4"/>
        <v>2</v>
      </c>
      <c r="C25" s="198"/>
      <c r="D25" s="36" t="s">
        <v>79</v>
      </c>
      <c r="E25" s="44">
        <v>0.2</v>
      </c>
      <c r="F25" s="58">
        <f t="shared" si="5"/>
        <v>3</v>
      </c>
      <c r="G25" s="47"/>
      <c r="H25" s="5"/>
      <c r="I25" s="7"/>
      <c r="J25" s="8">
        <f t="shared" si="2"/>
        <v>0.60000000000000009</v>
      </c>
      <c r="L25" s="37" t="s">
        <v>21</v>
      </c>
      <c r="M25" s="8">
        <f>J42+J173</f>
        <v>0.30499999999999999</v>
      </c>
      <c r="N25" s="49">
        <v>99</v>
      </c>
      <c r="O25" s="4">
        <f t="shared" si="3"/>
        <v>30.195</v>
      </c>
    </row>
    <row r="26" spans="1:15" ht="15.75" customHeight="1" x14ac:dyDescent="0.25">
      <c r="A26" s="203"/>
      <c r="B26" s="57">
        <f t="shared" si="4"/>
        <v>2</v>
      </c>
      <c r="C26" s="137" t="s">
        <v>38</v>
      </c>
      <c r="D26" s="36" t="s">
        <v>38</v>
      </c>
      <c r="E26" s="44">
        <v>0.04</v>
      </c>
      <c r="F26" s="58">
        <f t="shared" si="5"/>
        <v>3</v>
      </c>
      <c r="G26" s="47">
        <v>40</v>
      </c>
      <c r="H26" s="5">
        <f>G26*E26</f>
        <v>1.6</v>
      </c>
      <c r="I26" s="7">
        <f>J26*G26</f>
        <v>4.8</v>
      </c>
      <c r="J26" s="8">
        <f t="shared" si="2"/>
        <v>0.12</v>
      </c>
      <c r="L26" s="36" t="s">
        <v>70</v>
      </c>
      <c r="M26" s="8">
        <f>J49+J90</f>
        <v>0.4</v>
      </c>
      <c r="N26" s="49">
        <v>98</v>
      </c>
      <c r="O26" s="4">
        <f t="shared" si="3"/>
        <v>39.200000000000003</v>
      </c>
    </row>
    <row r="27" spans="1:15" ht="15.75" customHeight="1" x14ac:dyDescent="0.25">
      <c r="A27" s="215"/>
      <c r="B27" s="57">
        <f t="shared" si="4"/>
        <v>2</v>
      </c>
      <c r="C27" s="137" t="s">
        <v>14</v>
      </c>
      <c r="D27" s="36" t="s">
        <v>14</v>
      </c>
      <c r="E27" s="8">
        <v>0.1</v>
      </c>
      <c r="F27" s="58">
        <f t="shared" si="5"/>
        <v>3</v>
      </c>
      <c r="G27" s="48">
        <v>70</v>
      </c>
      <c r="H27" s="5">
        <f>G27*E27</f>
        <v>7</v>
      </c>
      <c r="I27" s="7">
        <f>J27*G27</f>
        <v>21.000000000000004</v>
      </c>
      <c r="J27" s="8">
        <f t="shared" si="2"/>
        <v>0.30000000000000004</v>
      </c>
      <c r="L27" s="36" t="s">
        <v>10</v>
      </c>
      <c r="M27" s="8">
        <f>J58+J162+J266</f>
        <v>0.15</v>
      </c>
      <c r="N27" s="49">
        <v>55</v>
      </c>
      <c r="O27" s="4">
        <f t="shared" si="3"/>
        <v>8.25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132"/>
      <c r="G28" s="132"/>
      <c r="H28" s="2">
        <f>SUM(H6:H27)</f>
        <v>60.999999999999993</v>
      </c>
      <c r="I28" s="2">
        <f t="shared" ref="I28:J28" si="8">SUM(I6:I27)</f>
        <v>183</v>
      </c>
      <c r="J28" s="45">
        <f t="shared" si="8"/>
        <v>2.7260887500000006</v>
      </c>
      <c r="L28" s="36" t="s">
        <v>57</v>
      </c>
      <c r="M28" s="8">
        <f>J62+J270</f>
        <v>0.12</v>
      </c>
      <c r="N28" s="49">
        <v>130</v>
      </c>
      <c r="O28" s="4">
        <f t="shared" si="3"/>
        <v>15.6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3</v>
      </c>
      <c r="G29" s="49">
        <v>38</v>
      </c>
      <c r="H29" s="137">
        <f t="shared" ref="H29:H35" si="9">E29*G29</f>
        <v>2.774</v>
      </c>
      <c r="I29" s="7">
        <f t="shared" ref="I29:I35" si="10">J29*G29</f>
        <v>8.3219999999999992</v>
      </c>
      <c r="J29" s="6">
        <f>F29*E29</f>
        <v>0.21899999999999997</v>
      </c>
      <c r="L29" s="36" t="s">
        <v>24</v>
      </c>
      <c r="M29" s="8">
        <f>J64+J272</f>
        <v>8.0000000000000002E-3</v>
      </c>
      <c r="N29" s="49">
        <v>290</v>
      </c>
      <c r="O29" s="4">
        <f t="shared" si="3"/>
        <v>2.3199999999999998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3</v>
      </c>
      <c r="G30" s="48">
        <v>115</v>
      </c>
      <c r="H30" s="137">
        <f t="shared" si="9"/>
        <v>0.46</v>
      </c>
      <c r="I30" s="7">
        <f t="shared" si="10"/>
        <v>1.3800000000000001</v>
      </c>
      <c r="J30" s="6">
        <f t="shared" ref="J30:J49" si="11">F30*E30</f>
        <v>1.2E-2</v>
      </c>
      <c r="L30" s="38" t="s">
        <v>15</v>
      </c>
      <c r="M30" s="8">
        <f>J76+J235</f>
        <v>0.02</v>
      </c>
      <c r="N30" s="49">
        <v>130</v>
      </c>
      <c r="O30" s="4">
        <f t="shared" si="3"/>
        <v>2.6</v>
      </c>
    </row>
    <row r="31" spans="1:15" ht="15.75" customHeight="1" x14ac:dyDescent="0.25">
      <c r="A31" s="203"/>
      <c r="B31" s="57">
        <f t="shared" ref="B31:B49" si="12">B30</f>
        <v>2</v>
      </c>
      <c r="C31" s="210" t="s">
        <v>23</v>
      </c>
      <c r="D31" s="37" t="s">
        <v>8</v>
      </c>
      <c r="E31" s="6">
        <v>0.1</v>
      </c>
      <c r="F31" s="59">
        <f t="shared" ref="F31:F49" si="13">F30</f>
        <v>3</v>
      </c>
      <c r="G31" s="47">
        <v>50</v>
      </c>
      <c r="H31" s="137">
        <f t="shared" si="9"/>
        <v>5</v>
      </c>
      <c r="I31" s="7">
        <f t="shared" si="10"/>
        <v>15.000000000000002</v>
      </c>
      <c r="J31" s="6">
        <f t="shared" si="11"/>
        <v>0.30000000000000004</v>
      </c>
      <c r="L31" s="36" t="s">
        <v>61</v>
      </c>
      <c r="M31" s="8">
        <f>J84+J171+J190+J293</f>
        <v>0.85415897435897425</v>
      </c>
      <c r="N31" s="49">
        <v>195</v>
      </c>
      <c r="O31" s="4">
        <f t="shared" si="3"/>
        <v>166.56099999999998</v>
      </c>
    </row>
    <row r="32" spans="1:15" ht="15.75" customHeight="1" x14ac:dyDescent="0.25">
      <c r="A32" s="203"/>
      <c r="B32" s="57">
        <f t="shared" si="12"/>
        <v>2</v>
      </c>
      <c r="C32" s="211"/>
      <c r="D32" s="37" t="s">
        <v>18</v>
      </c>
      <c r="E32" s="6">
        <v>0.02</v>
      </c>
      <c r="F32" s="59">
        <f t="shared" si="13"/>
        <v>3</v>
      </c>
      <c r="G32" s="48">
        <v>50</v>
      </c>
      <c r="H32" s="137">
        <f t="shared" si="9"/>
        <v>1</v>
      </c>
      <c r="I32" s="7">
        <f t="shared" si="10"/>
        <v>3</v>
      </c>
      <c r="J32" s="6">
        <f t="shared" si="11"/>
        <v>0.06</v>
      </c>
      <c r="L32" s="38" t="s">
        <v>65</v>
      </c>
      <c r="M32" s="8">
        <f>J88+J175+J256</f>
        <v>1</v>
      </c>
      <c r="N32" s="49">
        <v>65</v>
      </c>
      <c r="O32" s="4">
        <f t="shared" si="3"/>
        <v>65</v>
      </c>
    </row>
    <row r="33" spans="1:18" ht="15.75" customHeight="1" x14ac:dyDescent="0.25">
      <c r="A33" s="203"/>
      <c r="B33" s="57">
        <f t="shared" si="12"/>
        <v>2</v>
      </c>
      <c r="C33" s="211"/>
      <c r="D33" s="37" t="s">
        <v>9</v>
      </c>
      <c r="E33" s="6">
        <v>1.2999999999999999E-2</v>
      </c>
      <c r="F33" s="59">
        <f t="shared" si="13"/>
        <v>3</v>
      </c>
      <c r="G33" s="48">
        <v>40</v>
      </c>
      <c r="H33" s="137">
        <f t="shared" si="9"/>
        <v>0.52</v>
      </c>
      <c r="I33" s="7">
        <f t="shared" si="10"/>
        <v>1.56</v>
      </c>
      <c r="J33" s="6">
        <f t="shared" si="11"/>
        <v>3.9E-2</v>
      </c>
      <c r="L33" s="39" t="s">
        <v>22</v>
      </c>
      <c r="M33" s="8">
        <f>J177+J200+J258+J303</f>
        <v>0.75</v>
      </c>
      <c r="N33" s="49">
        <v>95</v>
      </c>
      <c r="O33" s="4">
        <f t="shared" si="3"/>
        <v>71.25</v>
      </c>
    </row>
    <row r="34" spans="1:18" ht="15.75" customHeight="1" x14ac:dyDescent="0.25">
      <c r="A34" s="203"/>
      <c r="B34" s="57">
        <f t="shared" si="12"/>
        <v>2</v>
      </c>
      <c r="C34" s="211"/>
      <c r="D34" s="37" t="s">
        <v>11</v>
      </c>
      <c r="E34" s="6">
        <v>1.2E-2</v>
      </c>
      <c r="F34" s="59">
        <f t="shared" si="13"/>
        <v>3</v>
      </c>
      <c r="G34" s="48">
        <v>27</v>
      </c>
      <c r="H34" s="137">
        <f t="shared" si="9"/>
        <v>0.32400000000000001</v>
      </c>
      <c r="I34" s="7">
        <f t="shared" si="10"/>
        <v>0.97200000000000009</v>
      </c>
      <c r="J34" s="6">
        <f t="shared" si="11"/>
        <v>3.6000000000000004E-2</v>
      </c>
      <c r="L34" s="36" t="s">
        <v>25</v>
      </c>
      <c r="M34" s="8">
        <f>J123+J201+J298</f>
        <v>1.33</v>
      </c>
      <c r="N34" s="49">
        <v>170</v>
      </c>
      <c r="O34" s="4">
        <f t="shared" si="3"/>
        <v>226.10000000000002</v>
      </c>
    </row>
    <row r="35" spans="1:18" ht="15.75" customHeight="1" x14ac:dyDescent="0.25">
      <c r="A35" s="203"/>
      <c r="B35" s="57">
        <f t="shared" si="12"/>
        <v>2</v>
      </c>
      <c r="C35" s="211"/>
      <c r="D35" s="37" t="s">
        <v>7</v>
      </c>
      <c r="E35" s="6">
        <v>5.0000000000000001E-3</v>
      </c>
      <c r="F35" s="59">
        <f t="shared" si="13"/>
        <v>3</v>
      </c>
      <c r="G35" s="48">
        <v>115</v>
      </c>
      <c r="H35" s="137">
        <f t="shared" si="9"/>
        <v>0.57500000000000007</v>
      </c>
      <c r="I35" s="7">
        <f t="shared" si="10"/>
        <v>1.7249999999999999</v>
      </c>
      <c r="J35" s="6">
        <f t="shared" si="11"/>
        <v>1.4999999999999999E-2</v>
      </c>
      <c r="L35" s="36" t="s">
        <v>17</v>
      </c>
      <c r="M35" s="8">
        <f>J236</f>
        <v>0.01</v>
      </c>
      <c r="N35" s="49">
        <v>450</v>
      </c>
      <c r="O35" s="4">
        <f t="shared" si="3"/>
        <v>4.5</v>
      </c>
    </row>
    <row r="36" spans="1:18" ht="15.75" customHeight="1" x14ac:dyDescent="0.25">
      <c r="A36" s="203"/>
      <c r="B36" s="57">
        <f t="shared" si="12"/>
        <v>2</v>
      </c>
      <c r="C36" s="212"/>
      <c r="D36" s="37" t="s">
        <v>79</v>
      </c>
      <c r="E36" s="6">
        <v>0.17499999999999999</v>
      </c>
      <c r="F36" s="59">
        <f t="shared" si="13"/>
        <v>3</v>
      </c>
      <c r="G36" s="48"/>
      <c r="H36" s="137"/>
      <c r="I36" s="7"/>
      <c r="J36" s="6">
        <f t="shared" si="11"/>
        <v>0.52499999999999991</v>
      </c>
      <c r="L36" s="36" t="s">
        <v>90</v>
      </c>
      <c r="M36" s="8">
        <f>J79+J121+J166+J226</f>
        <v>0.23399999999999999</v>
      </c>
      <c r="N36" s="49">
        <v>55</v>
      </c>
      <c r="O36" s="4">
        <f t="shared" si="3"/>
        <v>12.87</v>
      </c>
    </row>
    <row r="37" spans="1:18" ht="15.75" customHeight="1" x14ac:dyDescent="0.25">
      <c r="A37" s="203"/>
      <c r="B37" s="57">
        <f t="shared" si="12"/>
        <v>2</v>
      </c>
      <c r="C37" s="199" t="s">
        <v>102</v>
      </c>
      <c r="D37" s="37" t="s">
        <v>77</v>
      </c>
      <c r="E37" s="6">
        <f>H37/G37</f>
        <v>5.0237499999999977E-2</v>
      </c>
      <c r="F37" s="59">
        <f t="shared" si="13"/>
        <v>3</v>
      </c>
      <c r="G37" s="48">
        <v>400</v>
      </c>
      <c r="H37" s="137">
        <f>61-H29-H30-H31-H32-H33-H34-H35-H36-H38-H39-H40-H41-H42-H43-H44-H45-H46-H47-H48-H49</f>
        <v>20.094999999999992</v>
      </c>
      <c r="I37" s="7">
        <f t="shared" ref="I37:I46" si="14">J37*G37</f>
        <v>60.284999999999968</v>
      </c>
      <c r="J37" s="6">
        <f t="shared" si="11"/>
        <v>0.15071249999999992</v>
      </c>
      <c r="L37" s="37" t="s">
        <v>35</v>
      </c>
      <c r="M37" s="8">
        <f>J130+J212</f>
        <v>0.08</v>
      </c>
      <c r="N37" s="49">
        <v>110</v>
      </c>
      <c r="O37" s="4">
        <f t="shared" si="3"/>
        <v>8.8000000000000007</v>
      </c>
    </row>
    <row r="38" spans="1:18" ht="15.75" customHeight="1" x14ac:dyDescent="0.25">
      <c r="A38" s="203"/>
      <c r="B38" s="57">
        <f t="shared" si="12"/>
        <v>2</v>
      </c>
      <c r="C38" s="199"/>
      <c r="D38" s="37" t="s">
        <v>38</v>
      </c>
      <c r="E38" s="6">
        <v>9.0000000000000011E-3</v>
      </c>
      <c r="F38" s="59">
        <f t="shared" si="13"/>
        <v>3</v>
      </c>
      <c r="G38" s="48">
        <v>40</v>
      </c>
      <c r="H38" s="137">
        <f t="shared" ref="H38:H43" si="15">E38*G38</f>
        <v>0.36000000000000004</v>
      </c>
      <c r="I38" s="7">
        <f t="shared" si="14"/>
        <v>1.08</v>
      </c>
      <c r="J38" s="6">
        <f t="shared" si="11"/>
        <v>2.7000000000000003E-2</v>
      </c>
      <c r="L38" s="36" t="s">
        <v>73</v>
      </c>
      <c r="M38" s="8">
        <f>J134</f>
        <v>1.4999999999999999E-2</v>
      </c>
      <c r="N38" s="49">
        <v>40</v>
      </c>
      <c r="O38" s="4">
        <f t="shared" si="3"/>
        <v>0.6</v>
      </c>
    </row>
    <row r="39" spans="1:18" ht="15.75" customHeight="1" x14ac:dyDescent="0.25">
      <c r="A39" s="203"/>
      <c r="B39" s="57">
        <f t="shared" si="12"/>
        <v>2</v>
      </c>
      <c r="C39" s="199"/>
      <c r="D39" s="37" t="s">
        <v>69</v>
      </c>
      <c r="E39" s="6">
        <v>1.2E-2</v>
      </c>
      <c r="F39" s="59">
        <f t="shared" si="13"/>
        <v>3</v>
      </c>
      <c r="G39" s="48">
        <v>84</v>
      </c>
      <c r="H39" s="137">
        <f t="shared" si="15"/>
        <v>1.008</v>
      </c>
      <c r="I39" s="7">
        <f t="shared" si="14"/>
        <v>3.0240000000000005</v>
      </c>
      <c r="J39" s="6">
        <f t="shared" si="11"/>
        <v>3.6000000000000004E-2</v>
      </c>
      <c r="L39" s="36" t="s">
        <v>16</v>
      </c>
      <c r="M39" s="8">
        <f>J143</f>
        <v>1.2E-2</v>
      </c>
      <c r="N39" s="49">
        <v>55</v>
      </c>
      <c r="O39" s="4">
        <f>M39*N39</f>
        <v>0.66</v>
      </c>
    </row>
    <row r="40" spans="1:18" ht="15.75" customHeight="1" x14ac:dyDescent="0.25">
      <c r="A40" s="203"/>
      <c r="B40" s="57">
        <f t="shared" si="12"/>
        <v>2</v>
      </c>
      <c r="C40" s="199"/>
      <c r="D40" s="37" t="s">
        <v>19</v>
      </c>
      <c r="E40" s="6">
        <v>5.0000000000000001E-3</v>
      </c>
      <c r="F40" s="59">
        <f t="shared" si="13"/>
        <v>3</v>
      </c>
      <c r="G40" s="48">
        <v>180</v>
      </c>
      <c r="H40" s="137">
        <f t="shared" si="15"/>
        <v>0.9</v>
      </c>
      <c r="I40" s="7">
        <f t="shared" si="14"/>
        <v>2.6999999999999997</v>
      </c>
      <c r="J40" s="6">
        <f t="shared" si="11"/>
        <v>1.4999999999999999E-2</v>
      </c>
      <c r="L40" s="101" t="s">
        <v>41</v>
      </c>
      <c r="M40" s="54">
        <f>SUM(M6:M39)</f>
        <v>20.779717724358974</v>
      </c>
      <c r="N40" s="62"/>
      <c r="O40" s="30">
        <f>SUM(O6:O39)</f>
        <v>2134.9999999999995</v>
      </c>
    </row>
    <row r="41" spans="1:18" ht="15.75" customHeight="1" x14ac:dyDescent="0.25">
      <c r="A41" s="203"/>
      <c r="B41" s="57">
        <f t="shared" si="12"/>
        <v>2</v>
      </c>
      <c r="C41" s="199"/>
      <c r="D41" s="37" t="s">
        <v>7</v>
      </c>
      <c r="E41" s="6">
        <v>3.0000000000000001E-3</v>
      </c>
      <c r="F41" s="59">
        <f t="shared" si="13"/>
        <v>3</v>
      </c>
      <c r="G41" s="48">
        <v>115</v>
      </c>
      <c r="H41" s="137">
        <f t="shared" si="15"/>
        <v>0.34500000000000003</v>
      </c>
      <c r="I41" s="7">
        <f t="shared" si="14"/>
        <v>1.0350000000000001</v>
      </c>
      <c r="J41" s="6">
        <f t="shared" si="11"/>
        <v>9.0000000000000011E-3</v>
      </c>
      <c r="L41"/>
      <c r="M41"/>
      <c r="N41"/>
      <c r="O41"/>
    </row>
    <row r="42" spans="1:18" ht="15.75" customHeight="1" x14ac:dyDescent="0.25">
      <c r="A42" s="203"/>
      <c r="B42" s="57">
        <f t="shared" si="12"/>
        <v>2</v>
      </c>
      <c r="C42" s="204" t="s">
        <v>26</v>
      </c>
      <c r="D42" s="37" t="s">
        <v>21</v>
      </c>
      <c r="E42" s="6">
        <v>6.0999999999999999E-2</v>
      </c>
      <c r="F42" s="59">
        <f t="shared" si="13"/>
        <v>3</v>
      </c>
      <c r="G42" s="48">
        <v>99</v>
      </c>
      <c r="H42" s="137">
        <f t="shared" si="15"/>
        <v>6.0389999999999997</v>
      </c>
      <c r="I42" s="7">
        <f t="shared" si="14"/>
        <v>18.117000000000001</v>
      </c>
      <c r="J42" s="6">
        <f t="shared" si="11"/>
        <v>0.183</v>
      </c>
      <c r="L42" s="29"/>
      <c r="M42"/>
      <c r="N42"/>
      <c r="O42"/>
    </row>
    <row r="43" spans="1:18" ht="15.75" customHeight="1" x14ac:dyDescent="0.25">
      <c r="A43" s="203"/>
      <c r="B43" s="57">
        <f t="shared" si="12"/>
        <v>2</v>
      </c>
      <c r="C43" s="204"/>
      <c r="D43" s="37" t="s">
        <v>27</v>
      </c>
      <c r="E43" s="6">
        <v>6.0000000000000001E-3</v>
      </c>
      <c r="F43" s="59">
        <f t="shared" si="13"/>
        <v>3</v>
      </c>
      <c r="G43" s="48">
        <v>750</v>
      </c>
      <c r="H43" s="137">
        <f t="shared" si="15"/>
        <v>4.5</v>
      </c>
      <c r="I43" s="7">
        <f t="shared" si="14"/>
        <v>13.500000000000002</v>
      </c>
      <c r="J43" s="6">
        <f t="shared" si="11"/>
        <v>1.8000000000000002E-2</v>
      </c>
      <c r="L43" s="133" t="s">
        <v>95</v>
      </c>
      <c r="M43" s="61"/>
      <c r="N43" s="239" t="s">
        <v>130</v>
      </c>
      <c r="O43" s="239"/>
      <c r="P43" s="239"/>
    </row>
    <row r="44" spans="1:18" ht="15.75" customHeight="1" x14ac:dyDescent="0.25">
      <c r="A44" s="203"/>
      <c r="B44" s="57">
        <f t="shared" si="12"/>
        <v>2</v>
      </c>
      <c r="C44" s="183" t="s">
        <v>39</v>
      </c>
      <c r="D44" s="36" t="s">
        <v>76</v>
      </c>
      <c r="E44" s="44">
        <v>0.02</v>
      </c>
      <c r="F44" s="59">
        <f t="shared" si="13"/>
        <v>3</v>
      </c>
      <c r="G44" s="47">
        <v>140</v>
      </c>
      <c r="H44" s="5">
        <f>G44*E44</f>
        <v>2.8000000000000003</v>
      </c>
      <c r="I44" s="7">
        <f t="shared" si="14"/>
        <v>8.4</v>
      </c>
      <c r="J44" s="8">
        <f t="shared" si="11"/>
        <v>0.06</v>
      </c>
      <c r="L44" s="31"/>
      <c r="M44" s="33" t="s">
        <v>97</v>
      </c>
      <c r="N44" s="240" t="s">
        <v>150</v>
      </c>
      <c r="O44" s="240"/>
      <c r="P44" s="82"/>
      <c r="Q44" s="123"/>
    </row>
    <row r="45" spans="1:18" s="16" customFormat="1" ht="15.75" customHeight="1" x14ac:dyDescent="0.25">
      <c r="A45" s="203"/>
      <c r="B45" s="57">
        <f t="shared" si="12"/>
        <v>2</v>
      </c>
      <c r="C45" s="184"/>
      <c r="D45" s="36" t="s">
        <v>12</v>
      </c>
      <c r="E45" s="44">
        <v>0.02</v>
      </c>
      <c r="F45" s="59">
        <f t="shared" si="13"/>
        <v>3</v>
      </c>
      <c r="G45" s="47">
        <v>55</v>
      </c>
      <c r="H45" s="5">
        <f>G45*E45</f>
        <v>1.1000000000000001</v>
      </c>
      <c r="I45" s="7">
        <f t="shared" si="14"/>
        <v>3.3</v>
      </c>
      <c r="J45" s="8">
        <f t="shared" si="11"/>
        <v>0.06</v>
      </c>
      <c r="K45"/>
      <c r="L45"/>
      <c r="M45" s="29"/>
      <c r="N45" s="82"/>
      <c r="O45" s="82"/>
      <c r="P45" s="82"/>
      <c r="Q45" s="124"/>
      <c r="R45"/>
    </row>
    <row r="46" spans="1:18" ht="15.75" customHeight="1" x14ac:dyDescent="0.25">
      <c r="A46" s="203"/>
      <c r="B46" s="57">
        <f t="shared" si="12"/>
        <v>2</v>
      </c>
      <c r="C46" s="184"/>
      <c r="D46" s="36" t="s">
        <v>13</v>
      </c>
      <c r="E46" s="19">
        <v>2.0000000000000001E-4</v>
      </c>
      <c r="F46" s="59">
        <f t="shared" si="13"/>
        <v>3</v>
      </c>
      <c r="G46" s="47">
        <v>1000</v>
      </c>
      <c r="H46" s="5">
        <f>G46*E46</f>
        <v>0.2</v>
      </c>
      <c r="I46" s="7">
        <f t="shared" si="14"/>
        <v>0.60000000000000009</v>
      </c>
      <c r="J46" s="8">
        <f>F46*E46</f>
        <v>6.0000000000000006E-4</v>
      </c>
      <c r="L46"/>
      <c r="M46" s="29"/>
      <c r="N46" s="82"/>
      <c r="O46" s="82"/>
      <c r="P46" s="82"/>
      <c r="Q46" s="124"/>
      <c r="R46"/>
    </row>
    <row r="47" spans="1:18" ht="15.75" customHeight="1" x14ac:dyDescent="0.25">
      <c r="A47" s="203"/>
      <c r="B47" s="57">
        <f t="shared" si="12"/>
        <v>2</v>
      </c>
      <c r="C47" s="185"/>
      <c r="D47" s="36" t="s">
        <v>79</v>
      </c>
      <c r="E47" s="44">
        <v>0.2</v>
      </c>
      <c r="F47" s="59">
        <f t="shared" si="13"/>
        <v>3</v>
      </c>
      <c r="G47" s="47"/>
      <c r="H47" s="5"/>
      <c r="I47" s="7"/>
      <c r="J47" s="8">
        <f t="shared" si="11"/>
        <v>0.60000000000000009</v>
      </c>
      <c r="L47"/>
      <c r="M47" s="27"/>
      <c r="N47" s="82"/>
      <c r="O47" s="82"/>
      <c r="P47" s="82"/>
      <c r="Q47" s="124"/>
      <c r="R47"/>
    </row>
    <row r="48" spans="1:18" ht="15.75" customHeight="1" x14ac:dyDescent="0.25">
      <c r="A48" s="203"/>
      <c r="B48" s="57">
        <f t="shared" si="12"/>
        <v>2</v>
      </c>
      <c r="C48" s="134" t="s">
        <v>38</v>
      </c>
      <c r="D48" s="37" t="s">
        <v>38</v>
      </c>
      <c r="E48" s="6">
        <v>0.08</v>
      </c>
      <c r="F48" s="59">
        <f t="shared" si="13"/>
        <v>3</v>
      </c>
      <c r="G48" s="48">
        <v>40</v>
      </c>
      <c r="H48" s="137">
        <f>E48*G48</f>
        <v>3.2</v>
      </c>
      <c r="I48" s="7">
        <f>J48*G48</f>
        <v>9.6</v>
      </c>
      <c r="J48" s="6">
        <f t="shared" si="11"/>
        <v>0.24</v>
      </c>
      <c r="L48"/>
      <c r="M48"/>
      <c r="N48" s="82"/>
      <c r="O48" s="82"/>
      <c r="P48" s="82"/>
      <c r="Q48" s="124"/>
      <c r="R48"/>
    </row>
    <row r="49" spans="1:18" ht="15.75" customHeight="1" x14ac:dyDescent="0.25">
      <c r="A49" s="215"/>
      <c r="B49" s="57">
        <f t="shared" si="12"/>
        <v>2</v>
      </c>
      <c r="C49" s="135" t="s">
        <v>70</v>
      </c>
      <c r="D49" s="36" t="s">
        <v>70</v>
      </c>
      <c r="E49" s="8">
        <v>0.1</v>
      </c>
      <c r="F49" s="59">
        <f t="shared" si="13"/>
        <v>3</v>
      </c>
      <c r="G49" s="48">
        <v>98</v>
      </c>
      <c r="H49" s="137">
        <f>E49*G49</f>
        <v>9.8000000000000007</v>
      </c>
      <c r="I49" s="7">
        <f>J49*G49</f>
        <v>29.400000000000006</v>
      </c>
      <c r="J49" s="6">
        <f t="shared" si="11"/>
        <v>0.30000000000000004</v>
      </c>
      <c r="L49"/>
      <c r="M49"/>
      <c r="N49" s="82"/>
      <c r="O49" s="82"/>
      <c r="P49" s="82"/>
      <c r="Q49" s="124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183</v>
      </c>
      <c r="J50" s="45">
        <f>SUM(J29:J49)</f>
        <v>2.9053125</v>
      </c>
      <c r="N50" s="82"/>
      <c r="O50" s="82"/>
      <c r="P50" s="82"/>
      <c r="Q50" s="124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 s="82"/>
      <c r="O51" s="82"/>
      <c r="P51" s="82"/>
      <c r="Q51" s="123"/>
    </row>
    <row r="52" spans="1:18" customFormat="1" ht="15.75" customHeight="1" x14ac:dyDescent="0.25">
      <c r="E52" s="27"/>
      <c r="N52" s="82"/>
      <c r="O52" s="82"/>
      <c r="P52" s="82"/>
      <c r="Q52" s="124"/>
    </row>
    <row r="53" spans="1:18" customFormat="1" ht="15.75" customHeight="1" x14ac:dyDescent="0.25">
      <c r="E53" s="27"/>
      <c r="L53" s="13"/>
      <c r="M53" s="13"/>
      <c r="N53" s="82"/>
      <c r="O53" s="82"/>
      <c r="P53" s="82"/>
      <c r="Q53" s="124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N54" s="82"/>
      <c r="O54" s="82"/>
      <c r="P54" s="82"/>
      <c r="Q54" s="123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3</v>
      </c>
      <c r="G55" s="47">
        <v>38</v>
      </c>
      <c r="H55" s="137">
        <f t="shared" ref="H55:H60" si="16">G55*E55</f>
        <v>0.98799999999999999</v>
      </c>
      <c r="I55" s="7">
        <f t="shared" ref="I55:I64" si="17">J55*G55</f>
        <v>2.964</v>
      </c>
      <c r="J55" s="8">
        <f>F55*E55</f>
        <v>7.8E-2</v>
      </c>
      <c r="L55" s="17"/>
      <c r="N55" s="82"/>
      <c r="O55" s="82"/>
      <c r="P55" s="82"/>
      <c r="Q55" s="123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3</v>
      </c>
      <c r="G56" s="47">
        <v>115</v>
      </c>
      <c r="H56" s="137">
        <f t="shared" si="16"/>
        <v>0.69000000000000006</v>
      </c>
      <c r="I56" s="7">
        <f t="shared" si="17"/>
        <v>2.0700000000000003</v>
      </c>
      <c r="J56" s="8">
        <f t="shared" ref="J56:J60" si="18">F56*E56</f>
        <v>1.8000000000000002E-2</v>
      </c>
      <c r="L56" s="17"/>
      <c r="N56" s="82"/>
      <c r="O56" s="82"/>
      <c r="P56" s="82"/>
      <c r="Q56" s="123"/>
    </row>
    <row r="57" spans="1:18" ht="15.75" customHeight="1" x14ac:dyDescent="0.25">
      <c r="A57" s="181"/>
      <c r="B57" s="60">
        <f t="shared" ref="B57:B72" si="19">B56</f>
        <v>2</v>
      </c>
      <c r="C57" s="193"/>
      <c r="D57" s="36" t="s">
        <v>8</v>
      </c>
      <c r="E57" s="44">
        <v>3.5000000000000003E-2</v>
      </c>
      <c r="F57" s="58">
        <f t="shared" ref="F57:F72" si="20">F56</f>
        <v>3</v>
      </c>
      <c r="G57" s="47">
        <v>50</v>
      </c>
      <c r="H57" s="137">
        <f t="shared" si="16"/>
        <v>1.7500000000000002</v>
      </c>
      <c r="I57" s="7">
        <f t="shared" si="17"/>
        <v>5.2500000000000009</v>
      </c>
      <c r="J57" s="8">
        <f>F57*E57</f>
        <v>0.10500000000000001</v>
      </c>
      <c r="L57" s="17"/>
      <c r="N57" s="82"/>
      <c r="O57" s="82"/>
      <c r="P57" s="82"/>
      <c r="Q57" s="123"/>
    </row>
    <row r="58" spans="1:18" ht="15.75" customHeight="1" x14ac:dyDescent="0.25">
      <c r="A58" s="181"/>
      <c r="B58" s="60">
        <f t="shared" si="19"/>
        <v>2</v>
      </c>
      <c r="C58" s="193"/>
      <c r="D58" s="36" t="s">
        <v>10</v>
      </c>
      <c r="E58" s="44">
        <v>2.5000000000000001E-2</v>
      </c>
      <c r="F58" s="58">
        <f t="shared" si="20"/>
        <v>3</v>
      </c>
      <c r="G58" s="47">
        <v>55</v>
      </c>
      <c r="H58" s="137">
        <f t="shared" si="16"/>
        <v>1.375</v>
      </c>
      <c r="I58" s="7">
        <f t="shared" si="17"/>
        <v>4.1250000000000009</v>
      </c>
      <c r="J58" s="8">
        <f t="shared" si="18"/>
        <v>7.5000000000000011E-2</v>
      </c>
      <c r="L58" s="17"/>
      <c r="N58" s="82"/>
      <c r="O58" s="82"/>
      <c r="P58" s="82"/>
      <c r="Q58" s="123"/>
    </row>
    <row r="59" spans="1:18" ht="15.75" customHeight="1" x14ac:dyDescent="0.25">
      <c r="A59" s="181"/>
      <c r="B59" s="60">
        <f t="shared" si="19"/>
        <v>2</v>
      </c>
      <c r="C59" s="193"/>
      <c r="D59" s="36" t="s">
        <v>9</v>
      </c>
      <c r="E59" s="44">
        <v>1.9E-2</v>
      </c>
      <c r="F59" s="58">
        <f t="shared" si="20"/>
        <v>3</v>
      </c>
      <c r="G59" s="47">
        <v>40</v>
      </c>
      <c r="H59" s="137">
        <f t="shared" si="16"/>
        <v>0.76</v>
      </c>
      <c r="I59" s="7">
        <f t="shared" si="17"/>
        <v>2.2799999999999998</v>
      </c>
      <c r="J59" s="8">
        <f t="shared" si="18"/>
        <v>5.6999999999999995E-2</v>
      </c>
      <c r="L59" s="17"/>
      <c r="N59" s="82"/>
      <c r="O59" s="82"/>
      <c r="P59" s="82"/>
      <c r="Q59" s="123"/>
    </row>
    <row r="60" spans="1:18" ht="15.75" customHeight="1" x14ac:dyDescent="0.25">
      <c r="A60" s="181"/>
      <c r="B60" s="60">
        <f t="shared" si="19"/>
        <v>2</v>
      </c>
      <c r="C60" s="194"/>
      <c r="D60" s="36" t="s">
        <v>11</v>
      </c>
      <c r="E60" s="44">
        <v>1.7999999999999999E-2</v>
      </c>
      <c r="F60" s="58">
        <f t="shared" si="20"/>
        <v>3</v>
      </c>
      <c r="G60" s="47">
        <v>27</v>
      </c>
      <c r="H60" s="137">
        <f t="shared" si="16"/>
        <v>0.48599999999999999</v>
      </c>
      <c r="I60" s="7">
        <f t="shared" si="17"/>
        <v>1.4579999999999997</v>
      </c>
      <c r="J60" s="8">
        <f t="shared" si="18"/>
        <v>5.3999999999999992E-2</v>
      </c>
      <c r="N60" s="82"/>
      <c r="O60" s="82"/>
      <c r="P60" s="82"/>
      <c r="Q60" s="123"/>
    </row>
    <row r="61" spans="1:18" ht="15.75" customHeight="1" x14ac:dyDescent="0.25">
      <c r="A61" s="181"/>
      <c r="B61" s="60">
        <f t="shared" si="19"/>
        <v>2</v>
      </c>
      <c r="C61" s="192" t="s">
        <v>28</v>
      </c>
      <c r="D61" s="36" t="s">
        <v>81</v>
      </c>
      <c r="E61" s="6">
        <f>H61/G61</f>
        <v>7.0252500000000023E-2</v>
      </c>
      <c r="F61" s="58">
        <f t="shared" si="20"/>
        <v>3</v>
      </c>
      <c r="G61" s="49">
        <v>400</v>
      </c>
      <c r="H61" s="5">
        <f>61-H55-H56-H57-H58-H59-H60-H62-H63-H64-H65-H66-H67-H68-H69-H70-H71-H72</f>
        <v>28.10100000000001</v>
      </c>
      <c r="I61" s="7">
        <f t="shared" si="17"/>
        <v>84.303000000000026</v>
      </c>
      <c r="J61" s="8">
        <f>F61*E61</f>
        <v>0.21075750000000007</v>
      </c>
      <c r="N61" s="82"/>
      <c r="O61" s="82"/>
      <c r="P61" s="82"/>
      <c r="Q61" s="123"/>
    </row>
    <row r="62" spans="1:18" ht="15.75" customHeight="1" x14ac:dyDescent="0.25">
      <c r="A62" s="181"/>
      <c r="B62" s="60">
        <f t="shared" si="19"/>
        <v>2</v>
      </c>
      <c r="C62" s="193"/>
      <c r="D62" s="36" t="s">
        <v>57</v>
      </c>
      <c r="E62" s="6">
        <v>0.03</v>
      </c>
      <c r="F62" s="58">
        <f t="shared" si="20"/>
        <v>3</v>
      </c>
      <c r="G62" s="49">
        <v>130</v>
      </c>
      <c r="H62" s="5">
        <f>G62*E62</f>
        <v>3.9</v>
      </c>
      <c r="I62" s="7">
        <f t="shared" si="17"/>
        <v>11.7</v>
      </c>
      <c r="J62" s="8">
        <f t="shared" ref="J62:J72" si="21">F62*E62</f>
        <v>0.09</v>
      </c>
      <c r="N62" s="82"/>
      <c r="O62" s="82"/>
      <c r="P62" s="82"/>
      <c r="Q62" s="123"/>
    </row>
    <row r="63" spans="1:18" ht="15.75" customHeight="1" x14ac:dyDescent="0.25">
      <c r="A63" s="181"/>
      <c r="B63" s="60">
        <f t="shared" si="19"/>
        <v>2</v>
      </c>
      <c r="C63" s="193"/>
      <c r="D63" s="36" t="s">
        <v>32</v>
      </c>
      <c r="E63" s="6">
        <v>1.2E-2</v>
      </c>
      <c r="F63" s="58">
        <f t="shared" si="20"/>
        <v>3</v>
      </c>
      <c r="G63" s="49">
        <v>190</v>
      </c>
      <c r="H63" s="5">
        <f>G63*E63</f>
        <v>2.2800000000000002</v>
      </c>
      <c r="I63" s="7">
        <f t="shared" si="17"/>
        <v>6.8400000000000007</v>
      </c>
      <c r="J63" s="8">
        <f t="shared" si="21"/>
        <v>3.6000000000000004E-2</v>
      </c>
      <c r="N63" s="82"/>
      <c r="O63" s="82"/>
      <c r="P63" s="82"/>
      <c r="Q63" s="123"/>
    </row>
    <row r="64" spans="1:18" ht="15.75" customHeight="1" x14ac:dyDescent="0.25">
      <c r="A64" s="181"/>
      <c r="B64" s="60">
        <f t="shared" si="19"/>
        <v>2</v>
      </c>
      <c r="C64" s="193"/>
      <c r="D64" s="36" t="s">
        <v>24</v>
      </c>
      <c r="E64" s="6">
        <v>2E-3</v>
      </c>
      <c r="F64" s="58">
        <f t="shared" si="20"/>
        <v>3</v>
      </c>
      <c r="G64" s="47">
        <v>290</v>
      </c>
      <c r="H64" s="5">
        <f>G64*E64</f>
        <v>0.57999999999999996</v>
      </c>
      <c r="I64" s="7">
        <f t="shared" si="17"/>
        <v>1.74</v>
      </c>
      <c r="J64" s="8">
        <f t="shared" si="21"/>
        <v>6.0000000000000001E-3</v>
      </c>
      <c r="N64" s="82"/>
      <c r="O64" s="82"/>
      <c r="P64" s="82"/>
      <c r="Q64" s="123"/>
    </row>
    <row r="65" spans="1:17" ht="15.75" customHeight="1" x14ac:dyDescent="0.25">
      <c r="A65" s="181"/>
      <c r="B65" s="60">
        <f t="shared" si="19"/>
        <v>2</v>
      </c>
      <c r="C65" s="194"/>
      <c r="D65" s="36" t="s">
        <v>79</v>
      </c>
      <c r="E65" s="6">
        <v>0.2</v>
      </c>
      <c r="F65" s="58">
        <f t="shared" si="20"/>
        <v>3</v>
      </c>
      <c r="G65" s="47"/>
      <c r="H65" s="5"/>
      <c r="I65" s="7"/>
      <c r="J65" s="8">
        <f t="shared" si="21"/>
        <v>0.60000000000000009</v>
      </c>
      <c r="N65" s="82"/>
      <c r="O65" s="82"/>
      <c r="P65" s="82"/>
      <c r="Q65" s="123"/>
    </row>
    <row r="66" spans="1:17" ht="15.75" customHeight="1" x14ac:dyDescent="0.25">
      <c r="A66" s="181"/>
      <c r="B66" s="60">
        <f t="shared" si="19"/>
        <v>2</v>
      </c>
      <c r="C66" s="192" t="s">
        <v>82</v>
      </c>
      <c r="D66" s="36" t="s">
        <v>8</v>
      </c>
      <c r="E66" s="6">
        <v>0.2</v>
      </c>
      <c r="F66" s="58">
        <f t="shared" si="20"/>
        <v>3</v>
      </c>
      <c r="G66" s="47">
        <v>50</v>
      </c>
      <c r="H66" s="5">
        <f>G66*E66</f>
        <v>10</v>
      </c>
      <c r="I66" s="7">
        <f>J66*G66</f>
        <v>30.000000000000004</v>
      </c>
      <c r="J66" s="8">
        <f t="shared" si="21"/>
        <v>0.60000000000000009</v>
      </c>
      <c r="N66" s="82"/>
      <c r="O66" s="82"/>
      <c r="P66" s="82"/>
      <c r="Q66" s="123"/>
    </row>
    <row r="67" spans="1:17" ht="15.75" customHeight="1" x14ac:dyDescent="0.25">
      <c r="A67" s="181"/>
      <c r="B67" s="60">
        <f t="shared" si="19"/>
        <v>2</v>
      </c>
      <c r="C67" s="194"/>
      <c r="D67" s="36" t="s">
        <v>27</v>
      </c>
      <c r="E67" s="6">
        <v>5.0000000000000001E-3</v>
      </c>
      <c r="F67" s="58">
        <f t="shared" si="20"/>
        <v>3</v>
      </c>
      <c r="G67" s="47">
        <v>750</v>
      </c>
      <c r="H67" s="5">
        <f>G67*E67</f>
        <v>3.75</v>
      </c>
      <c r="I67" s="7">
        <f>J67*G67</f>
        <v>11.25</v>
      </c>
      <c r="J67" s="8">
        <f t="shared" si="21"/>
        <v>1.4999999999999999E-2</v>
      </c>
      <c r="N67" s="82"/>
      <c r="O67" s="82"/>
      <c r="P67" s="82"/>
      <c r="Q67" s="123"/>
    </row>
    <row r="68" spans="1:17" ht="15.75" customHeight="1" x14ac:dyDescent="0.25">
      <c r="A68" s="181"/>
      <c r="B68" s="60">
        <f t="shared" si="19"/>
        <v>2</v>
      </c>
      <c r="C68" s="183" t="s">
        <v>99</v>
      </c>
      <c r="D68" s="36" t="s">
        <v>14</v>
      </c>
      <c r="E68" s="6">
        <v>4.5999999999999999E-2</v>
      </c>
      <c r="F68" s="58">
        <f t="shared" si="20"/>
        <v>3</v>
      </c>
      <c r="G68" s="49">
        <v>70</v>
      </c>
      <c r="H68" s="5">
        <f>G68*E68</f>
        <v>3.2199999999999998</v>
      </c>
      <c r="I68" s="7">
        <f>J68*G68</f>
        <v>9.66</v>
      </c>
      <c r="J68" s="8">
        <f t="shared" si="21"/>
        <v>0.13800000000000001</v>
      </c>
      <c r="N68" s="82"/>
      <c r="O68" s="82"/>
      <c r="P68" s="82"/>
      <c r="Q68" s="123"/>
    </row>
    <row r="69" spans="1:17" ht="15.75" customHeight="1" x14ac:dyDescent="0.25">
      <c r="A69" s="181"/>
      <c r="B69" s="60">
        <f t="shared" si="19"/>
        <v>2</v>
      </c>
      <c r="C69" s="184"/>
      <c r="D69" s="36" t="s">
        <v>12</v>
      </c>
      <c r="E69" s="6">
        <v>2.4E-2</v>
      </c>
      <c r="F69" s="58">
        <f t="shared" si="20"/>
        <v>3</v>
      </c>
      <c r="G69" s="47">
        <v>55</v>
      </c>
      <c r="H69" s="5">
        <f>G69*E69</f>
        <v>1.32</v>
      </c>
      <c r="I69" s="7">
        <f>J69*G69</f>
        <v>3.9600000000000004</v>
      </c>
      <c r="J69" s="8">
        <f t="shared" si="21"/>
        <v>7.2000000000000008E-2</v>
      </c>
      <c r="L69"/>
      <c r="M69"/>
      <c r="N69" s="82"/>
      <c r="O69" s="82"/>
      <c r="P69" s="82"/>
      <c r="Q69" s="123"/>
    </row>
    <row r="70" spans="1:17" ht="15.75" customHeight="1" x14ac:dyDescent="0.25">
      <c r="A70" s="181"/>
      <c r="B70" s="60">
        <f t="shared" si="19"/>
        <v>2</v>
      </c>
      <c r="C70" s="184"/>
      <c r="D70" s="36" t="s">
        <v>13</v>
      </c>
      <c r="E70" s="40">
        <v>2.0000000000000001E-4</v>
      </c>
      <c r="F70" s="58">
        <f t="shared" si="20"/>
        <v>3</v>
      </c>
      <c r="G70" s="47">
        <v>1000</v>
      </c>
      <c r="H70" s="5">
        <f>G70*E70</f>
        <v>0.2</v>
      </c>
      <c r="I70" s="7">
        <f>J70*G70</f>
        <v>0.60000000000000009</v>
      </c>
      <c r="J70" s="8">
        <f t="shared" si="21"/>
        <v>6.0000000000000006E-4</v>
      </c>
      <c r="L70"/>
      <c r="M70"/>
      <c r="N70" s="82"/>
      <c r="O70" s="82"/>
      <c r="P70" s="82"/>
      <c r="Q70" s="123"/>
    </row>
    <row r="71" spans="1:17" ht="15.75" customHeight="1" x14ac:dyDescent="0.25">
      <c r="A71" s="181"/>
      <c r="B71" s="60">
        <f t="shared" si="19"/>
        <v>2</v>
      </c>
      <c r="C71" s="185"/>
      <c r="D71" s="36" t="s">
        <v>79</v>
      </c>
      <c r="E71" s="6">
        <v>0.17199999999999999</v>
      </c>
      <c r="F71" s="58">
        <f t="shared" si="20"/>
        <v>3</v>
      </c>
      <c r="G71" s="47"/>
      <c r="H71" s="5"/>
      <c r="I71" s="7"/>
      <c r="J71" s="8">
        <f t="shared" si="21"/>
        <v>0.51600000000000001</v>
      </c>
      <c r="L71"/>
      <c r="M71"/>
      <c r="N71" s="82"/>
      <c r="O71" s="82"/>
      <c r="P71" s="82"/>
      <c r="Q71" s="123"/>
    </row>
    <row r="72" spans="1:17" ht="15.75" customHeight="1" x14ac:dyDescent="0.25">
      <c r="A72" s="191"/>
      <c r="B72" s="60">
        <f t="shared" si="19"/>
        <v>2</v>
      </c>
      <c r="C72" s="3" t="s">
        <v>38</v>
      </c>
      <c r="D72" s="41" t="s">
        <v>38</v>
      </c>
      <c r="E72" s="6">
        <v>0.04</v>
      </c>
      <c r="F72" s="58">
        <f t="shared" si="20"/>
        <v>3</v>
      </c>
      <c r="G72" s="47">
        <v>40</v>
      </c>
      <c r="H72" s="5">
        <f>G72*E72</f>
        <v>1.6</v>
      </c>
      <c r="I72" s="7">
        <f>J72*G72</f>
        <v>4.8</v>
      </c>
      <c r="J72" s="8">
        <f t="shared" si="21"/>
        <v>0.12</v>
      </c>
      <c r="L72"/>
      <c r="M72"/>
      <c r="N72" s="82"/>
      <c r="O72" s="82"/>
      <c r="P72" s="82"/>
      <c r="Q72" s="123"/>
    </row>
    <row r="73" spans="1:17" ht="15.75" customHeight="1" x14ac:dyDescent="0.25">
      <c r="A73" s="174" t="s">
        <v>41</v>
      </c>
      <c r="B73" s="174"/>
      <c r="C73" s="174"/>
      <c r="D73" s="174"/>
      <c r="E73" s="45"/>
      <c r="F73" s="132"/>
      <c r="G73" s="132"/>
      <c r="H73" s="2">
        <f>SUM(H55:H72)</f>
        <v>61.000000000000007</v>
      </c>
      <c r="I73" s="2">
        <f>SUM(I55:I72)</f>
        <v>183.00000000000006</v>
      </c>
      <c r="J73" s="45">
        <f>SUM(J55:J72)</f>
        <v>2.7913575000000002</v>
      </c>
      <c r="L73"/>
      <c r="M73"/>
      <c r="N73" s="82"/>
      <c r="O73" s="82"/>
      <c r="P73" s="82"/>
      <c r="Q73" s="123"/>
    </row>
    <row r="74" spans="1:17" ht="15.75" customHeight="1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v>1</v>
      </c>
      <c r="G74" s="49">
        <v>40</v>
      </c>
      <c r="H74" s="137">
        <f t="shared" ref="H74:H82" si="22">E74*G74</f>
        <v>3.76</v>
      </c>
      <c r="I74" s="7">
        <f t="shared" ref="I74:I82" si="23">J74*G74</f>
        <v>3.76</v>
      </c>
      <c r="J74" s="6">
        <f>F74*E74</f>
        <v>9.4E-2</v>
      </c>
      <c r="L74"/>
      <c r="M74"/>
      <c r="N74" s="82"/>
      <c r="O74" s="82"/>
      <c r="P74" s="82"/>
      <c r="Q74" s="123"/>
    </row>
    <row r="75" spans="1:17" ht="15.75" customHeight="1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1</v>
      </c>
      <c r="G75" s="49">
        <v>70</v>
      </c>
      <c r="H75" s="137">
        <f t="shared" si="22"/>
        <v>2.0300000000000002</v>
      </c>
      <c r="I75" s="7">
        <f t="shared" si="23"/>
        <v>2.0300000000000002</v>
      </c>
      <c r="J75" s="6">
        <f t="shared" ref="J75:J90" si="24">F75*E75</f>
        <v>2.9000000000000001E-2</v>
      </c>
      <c r="L75"/>
      <c r="M75"/>
      <c r="N75" s="82"/>
      <c r="O75" s="82"/>
      <c r="P75" s="82"/>
      <c r="Q75" s="123"/>
    </row>
    <row r="76" spans="1:17" ht="15.75" customHeight="1" x14ac:dyDescent="0.25">
      <c r="A76" s="209"/>
      <c r="B76" s="57">
        <f t="shared" ref="B76:B90" si="25">B75</f>
        <v>2</v>
      </c>
      <c r="C76" s="195"/>
      <c r="D76" s="37" t="s">
        <v>15</v>
      </c>
      <c r="E76" s="6">
        <v>0.01</v>
      </c>
      <c r="F76" s="59">
        <f t="shared" ref="F76:F90" si="26">F75</f>
        <v>1</v>
      </c>
      <c r="G76" s="49">
        <v>130</v>
      </c>
      <c r="H76" s="137">
        <f t="shared" si="22"/>
        <v>1.3</v>
      </c>
      <c r="I76" s="7">
        <f t="shared" si="23"/>
        <v>1.3</v>
      </c>
      <c r="J76" s="6">
        <f t="shared" si="24"/>
        <v>0.01</v>
      </c>
      <c r="L76" s="17"/>
      <c r="N76" s="82"/>
      <c r="O76" s="82"/>
      <c r="P76" s="82"/>
      <c r="Q76" s="123"/>
    </row>
    <row r="77" spans="1:17" ht="15.75" customHeight="1" x14ac:dyDescent="0.25">
      <c r="A77" s="209"/>
      <c r="B77" s="57">
        <f t="shared" si="25"/>
        <v>2</v>
      </c>
      <c r="C77" s="195"/>
      <c r="D77" s="37" t="s">
        <v>12</v>
      </c>
      <c r="E77" s="6">
        <v>1E-3</v>
      </c>
      <c r="F77" s="59">
        <f t="shared" si="26"/>
        <v>1</v>
      </c>
      <c r="G77" s="48">
        <v>55</v>
      </c>
      <c r="H77" s="137">
        <f t="shared" si="22"/>
        <v>5.5E-2</v>
      </c>
      <c r="I77" s="7">
        <f t="shared" si="23"/>
        <v>5.5E-2</v>
      </c>
      <c r="J77" s="6">
        <f t="shared" si="24"/>
        <v>1E-3</v>
      </c>
      <c r="L77" s="17"/>
      <c r="N77" s="82"/>
      <c r="O77" s="82"/>
      <c r="P77" s="82"/>
      <c r="Q77" s="123"/>
    </row>
    <row r="78" spans="1:17" ht="15.75" customHeight="1" x14ac:dyDescent="0.25">
      <c r="A78" s="209"/>
      <c r="B78" s="57">
        <f t="shared" si="25"/>
        <v>2</v>
      </c>
      <c r="C78" s="210" t="s">
        <v>58</v>
      </c>
      <c r="D78" s="37" t="s">
        <v>8</v>
      </c>
      <c r="E78" s="6">
        <v>0.1</v>
      </c>
      <c r="F78" s="59">
        <f t="shared" si="26"/>
        <v>1</v>
      </c>
      <c r="G78" s="47">
        <v>50</v>
      </c>
      <c r="H78" s="137">
        <f t="shared" si="22"/>
        <v>5</v>
      </c>
      <c r="I78" s="7">
        <f t="shared" si="23"/>
        <v>5</v>
      </c>
      <c r="J78" s="6">
        <f t="shared" si="24"/>
        <v>0.1</v>
      </c>
      <c r="L78" s="17"/>
    </row>
    <row r="79" spans="1:17" ht="15.75" customHeight="1" x14ac:dyDescent="0.25">
      <c r="A79" s="209"/>
      <c r="B79" s="57">
        <f t="shared" si="25"/>
        <v>2</v>
      </c>
      <c r="C79" s="211"/>
      <c r="D79" s="37" t="s">
        <v>56</v>
      </c>
      <c r="E79" s="6">
        <v>0.01</v>
      </c>
      <c r="F79" s="59">
        <f t="shared" si="26"/>
        <v>1</v>
      </c>
      <c r="G79" s="48">
        <v>55</v>
      </c>
      <c r="H79" s="137">
        <f t="shared" si="22"/>
        <v>0.55000000000000004</v>
      </c>
      <c r="I79" s="7">
        <f t="shared" si="23"/>
        <v>0.55000000000000004</v>
      </c>
      <c r="J79" s="6">
        <f t="shared" si="24"/>
        <v>0.01</v>
      </c>
      <c r="L79" s="17"/>
    </row>
    <row r="80" spans="1:17" ht="15.75" customHeight="1" x14ac:dyDescent="0.25">
      <c r="A80" s="209"/>
      <c r="B80" s="57">
        <f t="shared" si="25"/>
        <v>2</v>
      </c>
      <c r="C80" s="211"/>
      <c r="D80" s="37" t="s">
        <v>9</v>
      </c>
      <c r="E80" s="6">
        <v>1.2999999999999999E-2</v>
      </c>
      <c r="F80" s="59">
        <f t="shared" si="26"/>
        <v>1</v>
      </c>
      <c r="G80" s="48">
        <v>40</v>
      </c>
      <c r="H80" s="137">
        <f t="shared" si="22"/>
        <v>0.52</v>
      </c>
      <c r="I80" s="7">
        <f t="shared" si="23"/>
        <v>0.52</v>
      </c>
      <c r="J80" s="6">
        <f t="shared" si="24"/>
        <v>1.2999999999999999E-2</v>
      </c>
      <c r="L80" s="17"/>
    </row>
    <row r="81" spans="1:51" ht="15.75" customHeight="1" x14ac:dyDescent="0.25">
      <c r="A81" s="209"/>
      <c r="B81" s="57">
        <f t="shared" si="25"/>
        <v>2</v>
      </c>
      <c r="C81" s="211"/>
      <c r="D81" s="37" t="s">
        <v>11</v>
      </c>
      <c r="E81" s="6">
        <v>1.2E-2</v>
      </c>
      <c r="F81" s="59">
        <f t="shared" si="26"/>
        <v>1</v>
      </c>
      <c r="G81" s="48">
        <v>27</v>
      </c>
      <c r="H81" s="137">
        <f t="shared" si="22"/>
        <v>0.32400000000000001</v>
      </c>
      <c r="I81" s="7">
        <f t="shared" si="23"/>
        <v>0.32400000000000001</v>
      </c>
      <c r="J81" s="6">
        <f t="shared" si="24"/>
        <v>1.2E-2</v>
      </c>
      <c r="L81" s="17"/>
    </row>
    <row r="82" spans="1:51" ht="15.75" customHeight="1" x14ac:dyDescent="0.25">
      <c r="A82" s="209"/>
      <c r="B82" s="57">
        <f t="shared" si="25"/>
        <v>2</v>
      </c>
      <c r="C82" s="211"/>
      <c r="D82" s="37" t="s">
        <v>7</v>
      </c>
      <c r="E82" s="6">
        <v>3.0000000000000001E-3</v>
      </c>
      <c r="F82" s="59">
        <f t="shared" si="26"/>
        <v>1</v>
      </c>
      <c r="G82" s="48">
        <v>115</v>
      </c>
      <c r="H82" s="137">
        <f t="shared" si="22"/>
        <v>0.34500000000000003</v>
      </c>
      <c r="I82" s="7">
        <f t="shared" si="23"/>
        <v>0.34500000000000003</v>
      </c>
      <c r="J82" s="6">
        <f t="shared" si="24"/>
        <v>3.0000000000000001E-3</v>
      </c>
      <c r="L82" s="17"/>
    </row>
    <row r="83" spans="1:51" ht="15.75" customHeight="1" x14ac:dyDescent="0.25">
      <c r="A83" s="209"/>
      <c r="B83" s="57">
        <f t="shared" si="25"/>
        <v>2</v>
      </c>
      <c r="C83" s="212"/>
      <c r="D83" s="37" t="s">
        <v>79</v>
      </c>
      <c r="E83" s="6">
        <v>0.188</v>
      </c>
      <c r="F83" s="59">
        <f t="shared" si="26"/>
        <v>1</v>
      </c>
      <c r="G83" s="48"/>
      <c r="H83" s="137"/>
      <c r="I83" s="7"/>
      <c r="J83" s="6">
        <f t="shared" si="24"/>
        <v>0.188</v>
      </c>
      <c r="L83" s="17"/>
    </row>
    <row r="84" spans="1:51" ht="15.75" customHeight="1" x14ac:dyDescent="0.25">
      <c r="A84" s="209"/>
      <c r="B84" s="57">
        <f t="shared" si="25"/>
        <v>2</v>
      </c>
      <c r="C84" s="186" t="s">
        <v>83</v>
      </c>
      <c r="D84" s="36" t="s">
        <v>61</v>
      </c>
      <c r="E84" s="6">
        <f>H84/G84</f>
        <v>7.2107692307692359E-2</v>
      </c>
      <c r="F84" s="59">
        <f t="shared" si="26"/>
        <v>1</v>
      </c>
      <c r="G84" s="47">
        <v>195</v>
      </c>
      <c r="H84" s="137">
        <f>61-H74-H75-H76-H77-H78-H79-H80-H81-H82-H85-H86-H87-H88-H89-H90</f>
        <v>14.061000000000011</v>
      </c>
      <c r="I84" s="7">
        <f t="shared" ref="I84:I90" si="27">J84*G84</f>
        <v>14.061000000000011</v>
      </c>
      <c r="J84" s="6">
        <f t="shared" si="24"/>
        <v>7.2107692307692359E-2</v>
      </c>
      <c r="L84" s="17"/>
    </row>
    <row r="85" spans="1:51" ht="15.75" customHeight="1" x14ac:dyDescent="0.25">
      <c r="A85" s="209"/>
      <c r="B85" s="57">
        <f t="shared" si="25"/>
        <v>2</v>
      </c>
      <c r="C85" s="188"/>
      <c r="D85" s="36" t="s">
        <v>11</v>
      </c>
      <c r="E85" s="6">
        <v>2.5000000000000001E-2</v>
      </c>
      <c r="F85" s="59">
        <f t="shared" si="26"/>
        <v>1</v>
      </c>
      <c r="G85" s="47">
        <v>27</v>
      </c>
      <c r="H85" s="137">
        <f t="shared" ref="H85:H90" si="28">E85*G85</f>
        <v>0.67500000000000004</v>
      </c>
      <c r="I85" s="7">
        <f t="shared" si="27"/>
        <v>0.67500000000000004</v>
      </c>
      <c r="J85" s="6">
        <f>F85*E85</f>
        <v>2.5000000000000001E-2</v>
      </c>
      <c r="L85" s="17"/>
    </row>
    <row r="86" spans="1:51" ht="15.75" customHeight="1" x14ac:dyDescent="0.25">
      <c r="A86" s="209"/>
      <c r="B86" s="57">
        <f t="shared" si="25"/>
        <v>2</v>
      </c>
      <c r="C86" s="204" t="s">
        <v>91</v>
      </c>
      <c r="D86" s="36" t="s">
        <v>87</v>
      </c>
      <c r="E86" s="44">
        <v>0.06</v>
      </c>
      <c r="F86" s="59">
        <f t="shared" si="26"/>
        <v>1</v>
      </c>
      <c r="G86" s="47">
        <v>58</v>
      </c>
      <c r="H86" s="137">
        <f t="shared" si="28"/>
        <v>3.48</v>
      </c>
      <c r="I86" s="137">
        <f t="shared" si="27"/>
        <v>3.48</v>
      </c>
      <c r="J86" s="137">
        <f>F86*E86</f>
        <v>0.06</v>
      </c>
      <c r="L86" s="17"/>
    </row>
    <row r="87" spans="1:51" ht="15.75" customHeight="1" x14ac:dyDescent="0.25">
      <c r="A87" s="209"/>
      <c r="B87" s="57">
        <f t="shared" si="25"/>
        <v>2</v>
      </c>
      <c r="C87" s="204"/>
      <c r="D87" s="37" t="s">
        <v>27</v>
      </c>
      <c r="E87" s="6">
        <v>6.0000000000000001E-3</v>
      </c>
      <c r="F87" s="59">
        <f t="shared" si="26"/>
        <v>1</v>
      </c>
      <c r="G87" s="48">
        <v>750</v>
      </c>
      <c r="H87" s="137">
        <f t="shared" si="28"/>
        <v>4.5</v>
      </c>
      <c r="I87" s="7">
        <f t="shared" si="27"/>
        <v>4.5</v>
      </c>
      <c r="J87" s="6">
        <f t="shared" si="24"/>
        <v>6.0000000000000001E-3</v>
      </c>
      <c r="L87" s="17"/>
    </row>
    <row r="88" spans="1:51" ht="15.75" customHeight="1" x14ac:dyDescent="0.25">
      <c r="A88" s="209"/>
      <c r="B88" s="57">
        <f t="shared" si="25"/>
        <v>2</v>
      </c>
      <c r="C88" s="136" t="s">
        <v>65</v>
      </c>
      <c r="D88" s="38" t="s">
        <v>65</v>
      </c>
      <c r="E88" s="44">
        <v>0.2</v>
      </c>
      <c r="F88" s="59">
        <f t="shared" si="26"/>
        <v>1</v>
      </c>
      <c r="G88" s="47">
        <v>65</v>
      </c>
      <c r="H88" s="137">
        <f t="shared" si="28"/>
        <v>13</v>
      </c>
      <c r="I88" s="7">
        <f t="shared" si="27"/>
        <v>13</v>
      </c>
      <c r="J88" s="8">
        <f t="shared" si="24"/>
        <v>0.2</v>
      </c>
      <c r="L88" s="17"/>
      <c r="M88"/>
      <c r="N88"/>
      <c r="O88"/>
    </row>
    <row r="89" spans="1:51" ht="15.75" customHeight="1" x14ac:dyDescent="0.25">
      <c r="A89" s="209"/>
      <c r="B89" s="57">
        <f t="shared" si="25"/>
        <v>2</v>
      </c>
      <c r="C89" s="134" t="s">
        <v>38</v>
      </c>
      <c r="D89" s="37" t="s">
        <v>38</v>
      </c>
      <c r="E89" s="6">
        <v>0.04</v>
      </c>
      <c r="F89" s="59">
        <f t="shared" si="26"/>
        <v>1</v>
      </c>
      <c r="G89" s="48">
        <v>40</v>
      </c>
      <c r="H89" s="137">
        <f t="shared" si="28"/>
        <v>1.6</v>
      </c>
      <c r="I89" s="7">
        <f t="shared" si="27"/>
        <v>1.6</v>
      </c>
      <c r="J89" s="6">
        <f t="shared" si="24"/>
        <v>0.04</v>
      </c>
      <c r="L89" s="17"/>
      <c r="M89"/>
      <c r="N89"/>
      <c r="O89"/>
    </row>
    <row r="90" spans="1:51" ht="15.75" customHeight="1" x14ac:dyDescent="0.25">
      <c r="A90" s="209"/>
      <c r="B90" s="57">
        <f t="shared" si="25"/>
        <v>2</v>
      </c>
      <c r="C90" s="135" t="s">
        <v>70</v>
      </c>
      <c r="D90" s="36" t="s">
        <v>70</v>
      </c>
      <c r="E90" s="8">
        <v>0.1</v>
      </c>
      <c r="F90" s="59">
        <f t="shared" si="26"/>
        <v>1</v>
      </c>
      <c r="G90" s="48">
        <v>98</v>
      </c>
      <c r="H90" s="137">
        <f t="shared" si="28"/>
        <v>9.8000000000000007</v>
      </c>
      <c r="I90" s="7">
        <f t="shared" si="27"/>
        <v>9.8000000000000007</v>
      </c>
      <c r="J90" s="6">
        <f t="shared" si="24"/>
        <v>0.1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132"/>
      <c r="G91" s="132"/>
      <c r="H91" s="2">
        <f>SUM(H74:H90)</f>
        <v>61.000000000000014</v>
      </c>
      <c r="I91" s="2">
        <f t="shared" ref="I91:J91" si="29">SUM(I74:I90)</f>
        <v>61.000000000000014</v>
      </c>
      <c r="J91" s="45">
        <f t="shared" si="29"/>
        <v>0.96310769230769233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3</v>
      </c>
      <c r="G107" s="47">
        <v>160</v>
      </c>
      <c r="H107" s="5">
        <f>G107*E107</f>
        <v>13.600000000000001</v>
      </c>
      <c r="I107" s="7">
        <f t="shared" ref="I107:I116" si="30">J107*G107</f>
        <v>40.799999999999997</v>
      </c>
      <c r="J107" s="8">
        <f>F107*E107</f>
        <v>0.255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3</v>
      </c>
      <c r="G108" s="47">
        <v>27</v>
      </c>
      <c r="H108" s="5">
        <f>G108*E108</f>
        <v>0.78300000000000003</v>
      </c>
      <c r="I108" s="7">
        <f t="shared" si="30"/>
        <v>2.3490000000000002</v>
      </c>
      <c r="J108" s="8">
        <f t="shared" ref="J108:J127" si="31">F108*E108</f>
        <v>8.7000000000000008E-2</v>
      </c>
    </row>
    <row r="109" spans="1:51" ht="15.75" customHeight="1" x14ac:dyDescent="0.25">
      <c r="A109" s="201"/>
      <c r="B109" s="60">
        <f t="shared" ref="B109:B127" si="32">B108</f>
        <v>2</v>
      </c>
      <c r="C109" s="182"/>
      <c r="D109" s="37" t="s">
        <v>7</v>
      </c>
      <c r="E109" s="6">
        <v>3.0000000000000001E-3</v>
      </c>
      <c r="F109" s="58">
        <f t="shared" ref="F109:F127" si="33">F108</f>
        <v>3</v>
      </c>
      <c r="G109" s="47">
        <v>115</v>
      </c>
      <c r="H109" s="5">
        <f>G109*E109</f>
        <v>0.34500000000000003</v>
      </c>
      <c r="I109" s="7">
        <f t="shared" si="30"/>
        <v>1.0350000000000001</v>
      </c>
      <c r="J109" s="8">
        <f t="shared" si="31"/>
        <v>9.0000000000000011E-3</v>
      </c>
    </row>
    <row r="110" spans="1:51" ht="15.75" customHeight="1" x14ac:dyDescent="0.25">
      <c r="A110" s="201"/>
      <c r="B110" s="60">
        <f t="shared" si="32"/>
        <v>2</v>
      </c>
      <c r="C110" s="183" t="s">
        <v>31</v>
      </c>
      <c r="D110" s="36" t="s">
        <v>81</v>
      </c>
      <c r="E110" s="6">
        <f>H110/G110</f>
        <v>1.0367499999999988E-2</v>
      </c>
      <c r="F110" s="58">
        <f t="shared" si="33"/>
        <v>3</v>
      </c>
      <c r="G110" s="47">
        <v>400</v>
      </c>
      <c r="H110" s="5">
        <f>61-H107-H108-H109-H111-H112-H113-H114-H115-H116-H117-H118-H119-H120-H121-H122-H123-H124-H125-H126-H127</f>
        <v>4.1469999999999949</v>
      </c>
      <c r="I110" s="7">
        <f t="shared" si="30"/>
        <v>12.440999999999985</v>
      </c>
      <c r="J110" s="8">
        <f t="shared" si="31"/>
        <v>3.1102499999999964E-2</v>
      </c>
    </row>
    <row r="111" spans="1:51" ht="15.75" customHeight="1" x14ac:dyDescent="0.25">
      <c r="A111" s="201"/>
      <c r="B111" s="60">
        <f t="shared" si="32"/>
        <v>2</v>
      </c>
      <c r="C111" s="184"/>
      <c r="D111" s="36" t="s">
        <v>8</v>
      </c>
      <c r="E111" s="6">
        <v>0.05</v>
      </c>
      <c r="F111" s="58">
        <f t="shared" si="33"/>
        <v>3</v>
      </c>
      <c r="G111" s="47">
        <v>50</v>
      </c>
      <c r="H111" s="5">
        <f t="shared" ref="H111:H116" si="34">G111*E111</f>
        <v>2.5</v>
      </c>
      <c r="I111" s="7">
        <f t="shared" si="30"/>
        <v>7.5000000000000009</v>
      </c>
      <c r="J111" s="8">
        <f t="shared" si="31"/>
        <v>0.15000000000000002</v>
      </c>
    </row>
    <row r="112" spans="1:51" ht="15.75" customHeight="1" x14ac:dyDescent="0.25">
      <c r="A112" s="201"/>
      <c r="B112" s="60">
        <f t="shared" si="32"/>
        <v>2</v>
      </c>
      <c r="C112" s="184"/>
      <c r="D112" s="36" t="s">
        <v>87</v>
      </c>
      <c r="E112" s="6">
        <v>6.0000000000000001E-3</v>
      </c>
      <c r="F112" s="58">
        <f t="shared" si="33"/>
        <v>3</v>
      </c>
      <c r="G112" s="47">
        <v>58</v>
      </c>
      <c r="H112" s="5">
        <f t="shared" si="34"/>
        <v>0.34800000000000003</v>
      </c>
      <c r="I112" s="7">
        <f t="shared" si="30"/>
        <v>1.044</v>
      </c>
      <c r="J112" s="8">
        <f t="shared" si="31"/>
        <v>1.8000000000000002E-2</v>
      </c>
    </row>
    <row r="113" spans="1:10" ht="15.75" customHeight="1" x14ac:dyDescent="0.25">
      <c r="A113" s="201"/>
      <c r="B113" s="60">
        <f t="shared" si="32"/>
        <v>2</v>
      </c>
      <c r="C113" s="184"/>
      <c r="D113" s="36" t="s">
        <v>9</v>
      </c>
      <c r="E113" s="6">
        <v>7.0000000000000001E-3</v>
      </c>
      <c r="F113" s="58">
        <f t="shared" si="33"/>
        <v>3</v>
      </c>
      <c r="G113" s="47">
        <v>40</v>
      </c>
      <c r="H113" s="5">
        <f t="shared" si="34"/>
        <v>0.28000000000000003</v>
      </c>
      <c r="I113" s="7">
        <f t="shared" si="30"/>
        <v>0.84000000000000008</v>
      </c>
      <c r="J113" s="8">
        <f t="shared" si="31"/>
        <v>2.1000000000000001E-2</v>
      </c>
    </row>
    <row r="114" spans="1:10" ht="15.75" customHeight="1" x14ac:dyDescent="0.25">
      <c r="A114" s="201"/>
      <c r="B114" s="60">
        <f t="shared" si="32"/>
        <v>2</v>
      </c>
      <c r="C114" s="184"/>
      <c r="D114" s="37" t="s">
        <v>11</v>
      </c>
      <c r="E114" s="6">
        <v>8.0000000000000002E-3</v>
      </c>
      <c r="F114" s="58">
        <f t="shared" si="33"/>
        <v>3</v>
      </c>
      <c r="G114" s="47">
        <v>27</v>
      </c>
      <c r="H114" s="5">
        <f t="shared" si="34"/>
        <v>0.216</v>
      </c>
      <c r="I114" s="7">
        <f t="shared" si="30"/>
        <v>0.64800000000000002</v>
      </c>
      <c r="J114" s="8">
        <f t="shared" si="31"/>
        <v>2.4E-2</v>
      </c>
    </row>
    <row r="115" spans="1:10" ht="15.75" customHeight="1" x14ac:dyDescent="0.25">
      <c r="A115" s="201"/>
      <c r="B115" s="60">
        <f t="shared" si="32"/>
        <v>2</v>
      </c>
      <c r="C115" s="184"/>
      <c r="D115" s="37" t="s">
        <v>7</v>
      </c>
      <c r="E115" s="6">
        <v>3.0000000000000001E-3</v>
      </c>
      <c r="F115" s="58">
        <f t="shared" si="33"/>
        <v>3</v>
      </c>
      <c r="G115" s="47">
        <v>115</v>
      </c>
      <c r="H115" s="5">
        <f t="shared" si="34"/>
        <v>0.34500000000000003</v>
      </c>
      <c r="I115" s="7">
        <f t="shared" si="30"/>
        <v>1.0350000000000001</v>
      </c>
      <c r="J115" s="8">
        <f t="shared" si="31"/>
        <v>9.0000000000000011E-3</v>
      </c>
    </row>
    <row r="116" spans="1:10" ht="15.75" customHeight="1" x14ac:dyDescent="0.25">
      <c r="A116" s="201"/>
      <c r="B116" s="60">
        <f t="shared" si="32"/>
        <v>2</v>
      </c>
      <c r="C116" s="184"/>
      <c r="D116" s="37" t="s">
        <v>32</v>
      </c>
      <c r="E116" s="6">
        <v>6.0000000000000001E-3</v>
      </c>
      <c r="F116" s="58">
        <f t="shared" si="33"/>
        <v>3</v>
      </c>
      <c r="G116" s="47">
        <v>190</v>
      </c>
      <c r="H116" s="5">
        <f t="shared" si="34"/>
        <v>1.1400000000000001</v>
      </c>
      <c r="I116" s="7">
        <f t="shared" si="30"/>
        <v>3.4200000000000004</v>
      </c>
      <c r="J116" s="8">
        <f t="shared" si="31"/>
        <v>1.8000000000000002E-2</v>
      </c>
    </row>
    <row r="117" spans="1:10" ht="15.75" customHeight="1" x14ac:dyDescent="0.25">
      <c r="A117" s="201"/>
      <c r="B117" s="60">
        <f t="shared" si="32"/>
        <v>2</v>
      </c>
      <c r="C117" s="185"/>
      <c r="D117" s="37" t="s">
        <v>79</v>
      </c>
      <c r="E117" s="6">
        <v>0.188</v>
      </c>
      <c r="F117" s="58">
        <f t="shared" si="33"/>
        <v>3</v>
      </c>
      <c r="G117" s="47"/>
      <c r="H117" s="5"/>
      <c r="I117" s="7"/>
      <c r="J117" s="8">
        <f t="shared" si="31"/>
        <v>0.56400000000000006</v>
      </c>
    </row>
    <row r="118" spans="1:10" ht="15.75" customHeight="1" x14ac:dyDescent="0.25">
      <c r="A118" s="201"/>
      <c r="B118" s="60">
        <f t="shared" si="32"/>
        <v>2</v>
      </c>
      <c r="C118" s="186" t="s">
        <v>86</v>
      </c>
      <c r="D118" s="36" t="s">
        <v>81</v>
      </c>
      <c r="E118" s="6">
        <v>4.9000000000000002E-2</v>
      </c>
      <c r="F118" s="58">
        <f t="shared" si="33"/>
        <v>3</v>
      </c>
      <c r="G118" s="47">
        <v>400</v>
      </c>
      <c r="H118" s="5">
        <f t="shared" ref="H118:H125" si="35">G118*E118</f>
        <v>19.600000000000001</v>
      </c>
      <c r="I118" s="7">
        <f t="shared" ref="I118:I125" si="36">J118*G118</f>
        <v>58.800000000000011</v>
      </c>
      <c r="J118" s="8">
        <f t="shared" si="31"/>
        <v>0.14700000000000002</v>
      </c>
    </row>
    <row r="119" spans="1:10" ht="15.75" customHeight="1" x14ac:dyDescent="0.25">
      <c r="A119" s="201"/>
      <c r="B119" s="60">
        <f t="shared" si="32"/>
        <v>2</v>
      </c>
      <c r="C119" s="187"/>
      <c r="D119" s="36" t="s">
        <v>9</v>
      </c>
      <c r="E119" s="6">
        <v>3.0000000000000001E-3</v>
      </c>
      <c r="F119" s="58">
        <f t="shared" si="33"/>
        <v>3</v>
      </c>
      <c r="G119" s="47">
        <v>40</v>
      </c>
      <c r="H119" s="5">
        <f t="shared" si="35"/>
        <v>0.12</v>
      </c>
      <c r="I119" s="7">
        <f t="shared" si="36"/>
        <v>0.36000000000000004</v>
      </c>
      <c r="J119" s="8">
        <f t="shared" si="31"/>
        <v>9.0000000000000011E-3</v>
      </c>
    </row>
    <row r="120" spans="1:10" ht="15.75" customHeight="1" x14ac:dyDescent="0.25">
      <c r="A120" s="201"/>
      <c r="B120" s="60">
        <f t="shared" si="32"/>
        <v>2</v>
      </c>
      <c r="C120" s="188"/>
      <c r="D120" s="36" t="s">
        <v>11</v>
      </c>
      <c r="E120" s="6">
        <v>3.0000000000000001E-3</v>
      </c>
      <c r="F120" s="58">
        <f t="shared" si="33"/>
        <v>3</v>
      </c>
      <c r="G120" s="47">
        <v>27</v>
      </c>
      <c r="H120" s="5">
        <f t="shared" si="35"/>
        <v>8.1000000000000003E-2</v>
      </c>
      <c r="I120" s="7">
        <f t="shared" si="36"/>
        <v>0.24300000000000002</v>
      </c>
      <c r="J120" s="8">
        <f t="shared" si="31"/>
        <v>9.0000000000000011E-3</v>
      </c>
    </row>
    <row r="121" spans="1:10" ht="15.75" customHeight="1" x14ac:dyDescent="0.25">
      <c r="A121" s="201"/>
      <c r="B121" s="60">
        <f t="shared" si="32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3"/>
        <v>3</v>
      </c>
      <c r="G121" s="47">
        <v>55</v>
      </c>
      <c r="H121" s="5">
        <f t="shared" si="35"/>
        <v>2.8049999999999997</v>
      </c>
      <c r="I121" s="7">
        <f t="shared" si="36"/>
        <v>8.4149999999999991</v>
      </c>
      <c r="J121" s="8">
        <f t="shared" si="31"/>
        <v>0.153</v>
      </c>
    </row>
    <row r="122" spans="1:10" ht="15.75" customHeight="1" x14ac:dyDescent="0.25">
      <c r="A122" s="201"/>
      <c r="B122" s="60">
        <f t="shared" si="32"/>
        <v>2</v>
      </c>
      <c r="C122" s="208"/>
      <c r="D122" s="36" t="s">
        <v>27</v>
      </c>
      <c r="E122" s="6">
        <v>5.0000000000000001E-3</v>
      </c>
      <c r="F122" s="58">
        <f t="shared" si="33"/>
        <v>3</v>
      </c>
      <c r="G122" s="47">
        <v>750</v>
      </c>
      <c r="H122" s="5">
        <f t="shared" si="35"/>
        <v>3.75</v>
      </c>
      <c r="I122" s="7">
        <f t="shared" si="36"/>
        <v>11.25</v>
      </c>
      <c r="J122" s="8">
        <f t="shared" si="31"/>
        <v>1.4999999999999999E-2</v>
      </c>
    </row>
    <row r="123" spans="1:10" ht="15.75" customHeight="1" x14ac:dyDescent="0.25">
      <c r="A123" s="201"/>
      <c r="B123" s="60">
        <f t="shared" si="32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3"/>
        <v>3</v>
      </c>
      <c r="G123" s="47">
        <v>170</v>
      </c>
      <c r="H123" s="5">
        <f t="shared" si="35"/>
        <v>7.82</v>
      </c>
      <c r="I123" s="7">
        <f t="shared" si="36"/>
        <v>23.46</v>
      </c>
      <c r="J123" s="8">
        <f t="shared" si="31"/>
        <v>0.13800000000000001</v>
      </c>
    </row>
    <row r="124" spans="1:10" ht="15.75" customHeight="1" x14ac:dyDescent="0.25">
      <c r="A124" s="201"/>
      <c r="B124" s="60">
        <f t="shared" si="32"/>
        <v>2</v>
      </c>
      <c r="C124" s="206"/>
      <c r="D124" s="36" t="s">
        <v>12</v>
      </c>
      <c r="E124" s="6">
        <v>2.4E-2</v>
      </c>
      <c r="F124" s="58">
        <f t="shared" si="33"/>
        <v>3</v>
      </c>
      <c r="G124" s="47">
        <v>55</v>
      </c>
      <c r="H124" s="5">
        <f t="shared" si="35"/>
        <v>1.32</v>
      </c>
      <c r="I124" s="7">
        <f t="shared" si="36"/>
        <v>3.9600000000000004</v>
      </c>
      <c r="J124" s="8">
        <f t="shared" si="31"/>
        <v>7.2000000000000008E-2</v>
      </c>
    </row>
    <row r="125" spans="1:10" ht="15.75" customHeight="1" x14ac:dyDescent="0.25">
      <c r="A125" s="201"/>
      <c r="B125" s="60">
        <f t="shared" si="32"/>
        <v>2</v>
      </c>
      <c r="C125" s="206"/>
      <c r="D125" s="36" t="s">
        <v>13</v>
      </c>
      <c r="E125" s="40">
        <v>2.0000000000000001E-4</v>
      </c>
      <c r="F125" s="58">
        <f t="shared" si="33"/>
        <v>3</v>
      </c>
      <c r="G125" s="47">
        <v>1000</v>
      </c>
      <c r="H125" s="5">
        <f t="shared" si="35"/>
        <v>0.2</v>
      </c>
      <c r="I125" s="7">
        <f t="shared" si="36"/>
        <v>0.60000000000000009</v>
      </c>
      <c r="J125" s="8">
        <f t="shared" si="31"/>
        <v>6.0000000000000006E-4</v>
      </c>
    </row>
    <row r="126" spans="1:10" ht="15.75" customHeight="1" x14ac:dyDescent="0.25">
      <c r="A126" s="201"/>
      <c r="B126" s="60">
        <f t="shared" si="32"/>
        <v>2</v>
      </c>
      <c r="C126" s="207"/>
      <c r="D126" s="36" t="s">
        <v>79</v>
      </c>
      <c r="E126" s="6">
        <v>0.17199999999999999</v>
      </c>
      <c r="F126" s="58">
        <f t="shared" si="33"/>
        <v>3</v>
      </c>
      <c r="G126" s="47"/>
      <c r="H126" s="5"/>
      <c r="I126" s="7"/>
      <c r="J126" s="8">
        <f t="shared" si="31"/>
        <v>0.51600000000000001</v>
      </c>
    </row>
    <row r="127" spans="1:10" ht="15.75" customHeight="1" x14ac:dyDescent="0.25">
      <c r="A127" s="201"/>
      <c r="B127" s="60">
        <f t="shared" si="32"/>
        <v>2</v>
      </c>
      <c r="C127" s="3" t="s">
        <v>38</v>
      </c>
      <c r="D127" s="41" t="s">
        <v>38</v>
      </c>
      <c r="E127" s="6">
        <v>0.04</v>
      </c>
      <c r="F127" s="58">
        <f t="shared" si="33"/>
        <v>3</v>
      </c>
      <c r="G127" s="47">
        <v>40</v>
      </c>
      <c r="H127" s="5">
        <f>G127*E127</f>
        <v>1.6</v>
      </c>
      <c r="I127" s="7">
        <f>J127*G127</f>
        <v>4.8</v>
      </c>
      <c r="J127" s="8">
        <f t="shared" si="31"/>
        <v>0.12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132"/>
      <c r="G128" s="132"/>
      <c r="H128" s="2">
        <f>SUM(H107:H127)</f>
        <v>61.000000000000007</v>
      </c>
      <c r="I128" s="2">
        <f t="shared" ref="I128:J128" si="37">SUM(I107:I127)</f>
        <v>183</v>
      </c>
      <c r="J128" s="45">
        <f t="shared" si="37"/>
        <v>2.3657024999999998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3</v>
      </c>
      <c r="G129" s="47">
        <v>38</v>
      </c>
      <c r="H129" s="5">
        <f t="shared" ref="H129:H137" si="38">G129*E129</f>
        <v>1.748</v>
      </c>
      <c r="I129" s="7">
        <f t="shared" ref="I129:I137" si="39">J129*G129</f>
        <v>5.2440000000000007</v>
      </c>
      <c r="J129" s="8">
        <f>F129*E129</f>
        <v>0.13800000000000001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3</v>
      </c>
      <c r="G130" s="48">
        <v>110</v>
      </c>
      <c r="H130" s="5">
        <f t="shared" si="38"/>
        <v>2.2000000000000002</v>
      </c>
      <c r="I130" s="7">
        <f t="shared" si="39"/>
        <v>6.6</v>
      </c>
      <c r="J130" s="8">
        <f t="shared" ref="J130:J151" si="40">F130*E130</f>
        <v>0.06</v>
      </c>
    </row>
    <row r="131" spans="1:10" ht="15.75" customHeight="1" x14ac:dyDescent="0.25">
      <c r="A131" s="201"/>
      <c r="B131" s="60">
        <f t="shared" ref="B131:B151" si="41">B130</f>
        <v>2</v>
      </c>
      <c r="C131" s="182"/>
      <c r="D131" s="37" t="s">
        <v>7</v>
      </c>
      <c r="E131" s="6">
        <v>3.0000000000000001E-3</v>
      </c>
      <c r="F131" s="58">
        <f t="shared" ref="F131:F151" si="42">F130</f>
        <v>3</v>
      </c>
      <c r="G131" s="49">
        <v>115</v>
      </c>
      <c r="H131" s="5">
        <f t="shared" si="38"/>
        <v>0.34500000000000003</v>
      </c>
      <c r="I131" s="7">
        <f t="shared" si="39"/>
        <v>1.0350000000000001</v>
      </c>
      <c r="J131" s="8">
        <f t="shared" si="40"/>
        <v>9.0000000000000011E-3</v>
      </c>
    </row>
    <row r="132" spans="1:10" ht="15.75" customHeight="1" x14ac:dyDescent="0.25">
      <c r="A132" s="201"/>
      <c r="B132" s="60">
        <f t="shared" si="41"/>
        <v>2</v>
      </c>
      <c r="C132" s="182"/>
      <c r="D132" s="36" t="s">
        <v>9</v>
      </c>
      <c r="E132" s="6">
        <v>1.3000000000000001E-2</v>
      </c>
      <c r="F132" s="58">
        <f t="shared" si="42"/>
        <v>3</v>
      </c>
      <c r="G132" s="49">
        <v>40</v>
      </c>
      <c r="H132" s="5">
        <f t="shared" si="38"/>
        <v>0.52</v>
      </c>
      <c r="I132" s="7">
        <f t="shared" si="39"/>
        <v>1.5600000000000003</v>
      </c>
      <c r="J132" s="8">
        <f t="shared" si="40"/>
        <v>3.9000000000000007E-2</v>
      </c>
    </row>
    <row r="133" spans="1:10" ht="15.75" customHeight="1" x14ac:dyDescent="0.25">
      <c r="A133" s="201"/>
      <c r="B133" s="60">
        <f t="shared" si="41"/>
        <v>2</v>
      </c>
      <c r="C133" s="183" t="s">
        <v>72</v>
      </c>
      <c r="D133" s="36" t="s">
        <v>8</v>
      </c>
      <c r="E133" s="6">
        <v>0.107</v>
      </c>
      <c r="F133" s="58">
        <f t="shared" si="42"/>
        <v>3</v>
      </c>
      <c r="G133" s="47">
        <v>50</v>
      </c>
      <c r="H133" s="5">
        <f t="shared" si="38"/>
        <v>5.35</v>
      </c>
      <c r="I133" s="42">
        <f t="shared" si="39"/>
        <v>16.05</v>
      </c>
      <c r="J133" s="28">
        <f t="shared" si="40"/>
        <v>0.32100000000000001</v>
      </c>
    </row>
    <row r="134" spans="1:10" ht="15.75" customHeight="1" x14ac:dyDescent="0.25">
      <c r="A134" s="201"/>
      <c r="B134" s="60">
        <f t="shared" si="41"/>
        <v>2</v>
      </c>
      <c r="C134" s="184"/>
      <c r="D134" s="36" t="s">
        <v>73</v>
      </c>
      <c r="E134" s="6">
        <v>5.0000000000000001E-3</v>
      </c>
      <c r="F134" s="58">
        <f t="shared" si="42"/>
        <v>3</v>
      </c>
      <c r="G134" s="47">
        <v>40</v>
      </c>
      <c r="H134" s="5">
        <f t="shared" si="38"/>
        <v>0.2</v>
      </c>
      <c r="I134" s="42">
        <f t="shared" si="39"/>
        <v>0.6</v>
      </c>
      <c r="J134" s="28">
        <f t="shared" si="40"/>
        <v>1.4999999999999999E-2</v>
      </c>
    </row>
    <row r="135" spans="1:10" ht="15.75" customHeight="1" x14ac:dyDescent="0.25">
      <c r="A135" s="201"/>
      <c r="B135" s="60">
        <f t="shared" si="41"/>
        <v>2</v>
      </c>
      <c r="C135" s="184"/>
      <c r="D135" s="36" t="s">
        <v>9</v>
      </c>
      <c r="E135" s="6">
        <v>1.3000000000000001E-2</v>
      </c>
      <c r="F135" s="58">
        <f t="shared" si="42"/>
        <v>3</v>
      </c>
      <c r="G135" s="47">
        <v>40</v>
      </c>
      <c r="H135" s="5">
        <f t="shared" si="38"/>
        <v>0.52</v>
      </c>
      <c r="I135" s="42">
        <f t="shared" si="39"/>
        <v>1.5600000000000003</v>
      </c>
      <c r="J135" s="28">
        <f t="shared" si="40"/>
        <v>3.9000000000000007E-2</v>
      </c>
    </row>
    <row r="136" spans="1:10" ht="15.75" customHeight="1" x14ac:dyDescent="0.25">
      <c r="A136" s="201"/>
      <c r="B136" s="60">
        <f t="shared" si="41"/>
        <v>2</v>
      </c>
      <c r="C136" s="184"/>
      <c r="D136" s="37" t="s">
        <v>11</v>
      </c>
      <c r="E136" s="6">
        <v>6.0000000000000001E-3</v>
      </c>
      <c r="F136" s="58">
        <f t="shared" si="42"/>
        <v>3</v>
      </c>
      <c r="G136" s="47">
        <v>27</v>
      </c>
      <c r="H136" s="5">
        <f t="shared" si="38"/>
        <v>0.16200000000000001</v>
      </c>
      <c r="I136" s="42">
        <f t="shared" si="39"/>
        <v>0.48600000000000004</v>
      </c>
      <c r="J136" s="28">
        <f t="shared" si="40"/>
        <v>1.8000000000000002E-2</v>
      </c>
    </row>
    <row r="137" spans="1:10" ht="15.75" customHeight="1" x14ac:dyDescent="0.25">
      <c r="A137" s="201"/>
      <c r="B137" s="60">
        <f t="shared" si="41"/>
        <v>2</v>
      </c>
      <c r="C137" s="184"/>
      <c r="D137" s="37" t="s">
        <v>7</v>
      </c>
      <c r="E137" s="6">
        <v>5.0000000000000001E-3</v>
      </c>
      <c r="F137" s="58">
        <f t="shared" si="42"/>
        <v>3</v>
      </c>
      <c r="G137" s="47">
        <v>115</v>
      </c>
      <c r="H137" s="5">
        <f t="shared" si="38"/>
        <v>0.57500000000000007</v>
      </c>
      <c r="I137" s="42">
        <f t="shared" si="39"/>
        <v>1.7249999999999999</v>
      </c>
      <c r="J137" s="28">
        <f t="shared" si="40"/>
        <v>1.4999999999999999E-2</v>
      </c>
    </row>
    <row r="138" spans="1:10" ht="15.75" customHeight="1" x14ac:dyDescent="0.25">
      <c r="A138" s="201"/>
      <c r="B138" s="60">
        <f t="shared" si="41"/>
        <v>2</v>
      </c>
      <c r="C138" s="185"/>
      <c r="D138" s="37" t="s">
        <v>79</v>
      </c>
      <c r="E138" s="6">
        <v>0.188</v>
      </c>
      <c r="F138" s="58">
        <f t="shared" si="42"/>
        <v>3</v>
      </c>
      <c r="G138" s="47"/>
      <c r="H138" s="5"/>
      <c r="I138" s="42"/>
      <c r="J138" s="28">
        <f t="shared" si="40"/>
        <v>0.56400000000000006</v>
      </c>
    </row>
    <row r="139" spans="1:10" ht="15.75" customHeight="1" x14ac:dyDescent="0.25">
      <c r="A139" s="201"/>
      <c r="B139" s="60">
        <f t="shared" si="41"/>
        <v>2</v>
      </c>
      <c r="C139" s="205" t="s">
        <v>71</v>
      </c>
      <c r="D139" s="36" t="s">
        <v>81</v>
      </c>
      <c r="E139" s="6">
        <f>H139/G139</f>
        <v>6.4507499999999982E-2</v>
      </c>
      <c r="F139" s="58">
        <f t="shared" si="42"/>
        <v>3</v>
      </c>
      <c r="G139" s="47">
        <v>400</v>
      </c>
      <c r="H139" s="5">
        <f>61-H129-H130-H131-H132-H133-H134-H135-H136-H137-H138-H140-H141-H142-H143-H144-H145-H146-H147-H148-H149-H150-H151</f>
        <v>25.80299999999999</v>
      </c>
      <c r="I139" s="42">
        <f t="shared" ref="I139:I149" si="43">J139*G139</f>
        <v>77.408999999999978</v>
      </c>
      <c r="J139" s="28">
        <f t="shared" si="40"/>
        <v>0.19352249999999993</v>
      </c>
    </row>
    <row r="140" spans="1:10" ht="15.75" customHeight="1" x14ac:dyDescent="0.25">
      <c r="A140" s="201"/>
      <c r="B140" s="60">
        <f t="shared" si="41"/>
        <v>2</v>
      </c>
      <c r="C140" s="206"/>
      <c r="D140" s="37" t="s">
        <v>7</v>
      </c>
      <c r="E140" s="6">
        <v>5.0000000000000001E-3</v>
      </c>
      <c r="F140" s="58">
        <f t="shared" si="42"/>
        <v>3</v>
      </c>
      <c r="G140" s="47">
        <v>115</v>
      </c>
      <c r="H140" s="5">
        <f t="shared" ref="H140:H149" si="44">G140*E140</f>
        <v>0.57500000000000007</v>
      </c>
      <c r="I140" s="42">
        <f t="shared" si="43"/>
        <v>1.7249999999999999</v>
      </c>
      <c r="J140" s="28">
        <f t="shared" si="40"/>
        <v>1.4999999999999999E-2</v>
      </c>
    </row>
    <row r="141" spans="1:10" ht="15.75" customHeight="1" x14ac:dyDescent="0.25">
      <c r="A141" s="201"/>
      <c r="B141" s="60">
        <f t="shared" si="41"/>
        <v>2</v>
      </c>
      <c r="C141" s="206"/>
      <c r="D141" s="37" t="s">
        <v>32</v>
      </c>
      <c r="E141" s="6">
        <v>1.2E-2</v>
      </c>
      <c r="F141" s="58">
        <f t="shared" si="42"/>
        <v>3</v>
      </c>
      <c r="G141" s="49">
        <v>190</v>
      </c>
      <c r="H141" s="5">
        <f t="shared" si="44"/>
        <v>2.2800000000000002</v>
      </c>
      <c r="I141" s="42">
        <f t="shared" si="43"/>
        <v>6.8400000000000007</v>
      </c>
      <c r="J141" s="28">
        <f t="shared" si="40"/>
        <v>3.6000000000000004E-2</v>
      </c>
    </row>
    <row r="142" spans="1:10" ht="15.75" customHeight="1" x14ac:dyDescent="0.25">
      <c r="A142" s="201"/>
      <c r="B142" s="60">
        <f t="shared" si="41"/>
        <v>2</v>
      </c>
      <c r="C142" s="206"/>
      <c r="D142" s="37" t="s">
        <v>11</v>
      </c>
      <c r="E142" s="6">
        <v>1.7999999999999999E-2</v>
      </c>
      <c r="F142" s="58">
        <f t="shared" si="42"/>
        <v>3</v>
      </c>
      <c r="G142" s="47">
        <v>27</v>
      </c>
      <c r="H142" s="5">
        <f t="shared" si="44"/>
        <v>0.48599999999999999</v>
      </c>
      <c r="I142" s="42">
        <f t="shared" si="43"/>
        <v>1.4579999999999997</v>
      </c>
      <c r="J142" s="28">
        <f t="shared" si="40"/>
        <v>5.3999999999999992E-2</v>
      </c>
    </row>
    <row r="143" spans="1:10" ht="15.75" customHeight="1" x14ac:dyDescent="0.25">
      <c r="A143" s="201"/>
      <c r="B143" s="60">
        <f t="shared" si="41"/>
        <v>2</v>
      </c>
      <c r="C143" s="207"/>
      <c r="D143" s="36" t="s">
        <v>16</v>
      </c>
      <c r="E143" s="6">
        <v>4.0000000000000001E-3</v>
      </c>
      <c r="F143" s="58">
        <f t="shared" si="42"/>
        <v>3</v>
      </c>
      <c r="G143" s="47">
        <v>55</v>
      </c>
      <c r="H143" s="5">
        <f t="shared" si="44"/>
        <v>0.22</v>
      </c>
      <c r="I143" s="42">
        <f t="shared" si="43"/>
        <v>0.66</v>
      </c>
      <c r="J143" s="28">
        <f t="shared" si="40"/>
        <v>1.2E-2</v>
      </c>
    </row>
    <row r="144" spans="1:10" ht="15.75" customHeight="1" x14ac:dyDescent="0.25">
      <c r="A144" s="201"/>
      <c r="B144" s="60">
        <f t="shared" si="41"/>
        <v>2</v>
      </c>
      <c r="C144" s="192" t="s">
        <v>37</v>
      </c>
      <c r="D144" s="36" t="s">
        <v>8</v>
      </c>
      <c r="E144" s="6">
        <v>0.17100000000000001</v>
      </c>
      <c r="F144" s="58">
        <f t="shared" si="42"/>
        <v>3</v>
      </c>
      <c r="G144" s="47">
        <v>50</v>
      </c>
      <c r="H144" s="5">
        <f t="shared" si="44"/>
        <v>8.5500000000000007</v>
      </c>
      <c r="I144" s="7">
        <f t="shared" si="43"/>
        <v>25.650000000000002</v>
      </c>
      <c r="J144" s="8">
        <f t="shared" si="40"/>
        <v>0.51300000000000001</v>
      </c>
    </row>
    <row r="145" spans="1:51" ht="15.75" customHeight="1" x14ac:dyDescent="0.25">
      <c r="A145" s="201"/>
      <c r="B145" s="60">
        <f t="shared" si="41"/>
        <v>2</v>
      </c>
      <c r="C145" s="193"/>
      <c r="D145" s="36" t="s">
        <v>27</v>
      </c>
      <c r="E145" s="6">
        <v>5.0000000000000001E-3</v>
      </c>
      <c r="F145" s="58">
        <f t="shared" si="42"/>
        <v>3</v>
      </c>
      <c r="G145" s="47">
        <v>750</v>
      </c>
      <c r="H145" s="5">
        <f t="shared" si="44"/>
        <v>3.75</v>
      </c>
      <c r="I145" s="7">
        <f t="shared" si="43"/>
        <v>11.25</v>
      </c>
      <c r="J145" s="8">
        <f t="shared" si="40"/>
        <v>1.4999999999999999E-2</v>
      </c>
    </row>
    <row r="146" spans="1:51" ht="15.75" customHeight="1" x14ac:dyDescent="0.25">
      <c r="A146" s="201"/>
      <c r="B146" s="60">
        <f t="shared" si="41"/>
        <v>2</v>
      </c>
      <c r="C146" s="194"/>
      <c r="D146" s="36" t="s">
        <v>69</v>
      </c>
      <c r="E146" s="6">
        <v>2.4E-2</v>
      </c>
      <c r="F146" s="58">
        <f t="shared" si="42"/>
        <v>3</v>
      </c>
      <c r="G146" s="47">
        <v>84</v>
      </c>
      <c r="H146" s="5">
        <f t="shared" si="44"/>
        <v>2.016</v>
      </c>
      <c r="I146" s="7">
        <f t="shared" si="43"/>
        <v>6.0480000000000009</v>
      </c>
      <c r="J146" s="8">
        <f t="shared" si="40"/>
        <v>7.2000000000000008E-2</v>
      </c>
      <c r="L146"/>
      <c r="M146"/>
      <c r="N146"/>
      <c r="O146"/>
    </row>
    <row r="147" spans="1:51" ht="15.75" customHeight="1" x14ac:dyDescent="0.25">
      <c r="A147" s="201"/>
      <c r="B147" s="60">
        <f t="shared" si="41"/>
        <v>2</v>
      </c>
      <c r="C147" s="183" t="s">
        <v>39</v>
      </c>
      <c r="D147" s="36" t="s">
        <v>76</v>
      </c>
      <c r="E147" s="44">
        <v>0.02</v>
      </c>
      <c r="F147" s="58">
        <f t="shared" si="42"/>
        <v>3</v>
      </c>
      <c r="G147" s="47">
        <v>140</v>
      </c>
      <c r="H147" s="5">
        <f t="shared" si="44"/>
        <v>2.8000000000000003</v>
      </c>
      <c r="I147" s="7">
        <f t="shared" si="43"/>
        <v>8.4</v>
      </c>
      <c r="J147" s="8">
        <f t="shared" si="40"/>
        <v>0.06</v>
      </c>
      <c r="L147"/>
      <c r="M147"/>
      <c r="N147"/>
      <c r="O147"/>
    </row>
    <row r="148" spans="1:51" ht="15.75" customHeight="1" x14ac:dyDescent="0.25">
      <c r="A148" s="201"/>
      <c r="B148" s="60">
        <f t="shared" si="41"/>
        <v>2</v>
      </c>
      <c r="C148" s="184"/>
      <c r="D148" s="36" t="s">
        <v>12</v>
      </c>
      <c r="E148" s="44">
        <v>0.02</v>
      </c>
      <c r="F148" s="58">
        <f t="shared" si="42"/>
        <v>3</v>
      </c>
      <c r="G148" s="47">
        <v>55</v>
      </c>
      <c r="H148" s="5">
        <f t="shared" si="44"/>
        <v>1.1000000000000001</v>
      </c>
      <c r="I148" s="7">
        <f t="shared" si="43"/>
        <v>3.3</v>
      </c>
      <c r="J148" s="8">
        <f t="shared" si="40"/>
        <v>0.06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41"/>
        <v>2</v>
      </c>
      <c r="C149" s="184"/>
      <c r="D149" s="36" t="s">
        <v>13</v>
      </c>
      <c r="E149" s="19">
        <v>2.0000000000000001E-4</v>
      </c>
      <c r="F149" s="58">
        <f t="shared" si="42"/>
        <v>3</v>
      </c>
      <c r="G149" s="47">
        <v>1000</v>
      </c>
      <c r="H149" s="5">
        <f t="shared" si="44"/>
        <v>0.2</v>
      </c>
      <c r="I149" s="7">
        <f t="shared" si="43"/>
        <v>0.60000000000000009</v>
      </c>
      <c r="J149" s="8">
        <f t="shared" si="40"/>
        <v>6.0000000000000006E-4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41"/>
        <v>2</v>
      </c>
      <c r="C150" s="185"/>
      <c r="D150" s="36" t="s">
        <v>79</v>
      </c>
      <c r="E150" s="44">
        <v>0.2</v>
      </c>
      <c r="F150" s="58">
        <f t="shared" si="42"/>
        <v>3</v>
      </c>
      <c r="G150" s="47"/>
      <c r="H150" s="5"/>
      <c r="I150" s="7"/>
      <c r="J150" s="8">
        <f t="shared" si="40"/>
        <v>0.60000000000000009</v>
      </c>
      <c r="L150" s="17"/>
    </row>
    <row r="151" spans="1:51" ht="15.75" customHeight="1" x14ac:dyDescent="0.25">
      <c r="A151" s="201"/>
      <c r="B151" s="60">
        <f t="shared" si="41"/>
        <v>2</v>
      </c>
      <c r="C151" s="3" t="s">
        <v>38</v>
      </c>
      <c r="D151" s="41" t="s">
        <v>38</v>
      </c>
      <c r="E151" s="6">
        <v>0.04</v>
      </c>
      <c r="F151" s="58">
        <f t="shared" si="42"/>
        <v>3</v>
      </c>
      <c r="G151" s="47">
        <v>40</v>
      </c>
      <c r="H151" s="5">
        <f>G151*E151</f>
        <v>1.6</v>
      </c>
      <c r="I151" s="42">
        <f>J151*G151</f>
        <v>4.8</v>
      </c>
      <c r="J151" s="28">
        <f t="shared" si="40"/>
        <v>0.12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132"/>
      <c r="G152" s="132"/>
      <c r="H152" s="2">
        <f>SUM(H129:H151)</f>
        <v>60.999999999999993</v>
      </c>
      <c r="I152" s="2">
        <f t="shared" ref="I152:J152" si="45">SUM(I129:I151)</f>
        <v>183</v>
      </c>
      <c r="J152" s="45">
        <f t="shared" si="45"/>
        <v>2.9691225000000006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2</v>
      </c>
      <c r="G159" s="47">
        <v>38</v>
      </c>
      <c r="H159" s="137">
        <f t="shared" ref="H159:H165" si="46">G159*E159</f>
        <v>0.95000000000000007</v>
      </c>
      <c r="I159" s="7">
        <f t="shared" ref="I159:I169" si="47">J159*G159</f>
        <v>1.9000000000000001</v>
      </c>
      <c r="J159" s="8">
        <f>F159*E159</f>
        <v>0.05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2</v>
      </c>
      <c r="G160" s="47">
        <v>115</v>
      </c>
      <c r="H160" s="137">
        <f t="shared" si="46"/>
        <v>0.69000000000000006</v>
      </c>
      <c r="I160" s="7">
        <f t="shared" si="47"/>
        <v>1.3800000000000001</v>
      </c>
      <c r="J160" s="8">
        <f t="shared" ref="J160:J177" si="48">F160*E160</f>
        <v>1.2E-2</v>
      </c>
      <c r="L160" s="17"/>
    </row>
    <row r="161" spans="1:15" ht="15.75" customHeight="1" x14ac:dyDescent="0.25">
      <c r="A161" s="203"/>
      <c r="B161" s="57">
        <f t="shared" ref="B161:B177" si="49">B160</f>
        <v>2</v>
      </c>
      <c r="C161" s="193"/>
      <c r="D161" s="36" t="s">
        <v>8</v>
      </c>
      <c r="E161" s="44">
        <v>3.4000000000000002E-2</v>
      </c>
      <c r="F161" s="58">
        <f t="shared" ref="F161:F177" si="50">F160</f>
        <v>2</v>
      </c>
      <c r="G161" s="47">
        <v>50</v>
      </c>
      <c r="H161" s="137">
        <f t="shared" si="46"/>
        <v>1.7000000000000002</v>
      </c>
      <c r="I161" s="7">
        <f t="shared" si="47"/>
        <v>3.4000000000000004</v>
      </c>
      <c r="J161" s="8">
        <f t="shared" si="48"/>
        <v>6.8000000000000005E-2</v>
      </c>
      <c r="L161" s="17"/>
    </row>
    <row r="162" spans="1:15" ht="15.75" customHeight="1" x14ac:dyDescent="0.25">
      <c r="A162" s="203"/>
      <c r="B162" s="57">
        <f t="shared" si="49"/>
        <v>2</v>
      </c>
      <c r="C162" s="193"/>
      <c r="D162" s="36" t="s">
        <v>10</v>
      </c>
      <c r="E162" s="44">
        <v>2.5000000000000001E-2</v>
      </c>
      <c r="F162" s="58">
        <f t="shared" si="50"/>
        <v>2</v>
      </c>
      <c r="G162" s="47">
        <v>55</v>
      </c>
      <c r="H162" s="137">
        <f t="shared" si="46"/>
        <v>1.375</v>
      </c>
      <c r="I162" s="7">
        <f t="shared" si="47"/>
        <v>2.75</v>
      </c>
      <c r="J162" s="8">
        <f t="shared" si="48"/>
        <v>0.05</v>
      </c>
      <c r="L162" s="17"/>
    </row>
    <row r="163" spans="1:15" ht="15.75" customHeight="1" x14ac:dyDescent="0.25">
      <c r="A163" s="203"/>
      <c r="B163" s="57">
        <f t="shared" si="49"/>
        <v>2</v>
      </c>
      <c r="C163" s="193"/>
      <c r="D163" s="36" t="s">
        <v>9</v>
      </c>
      <c r="E163" s="44">
        <v>1.7999999999999999E-2</v>
      </c>
      <c r="F163" s="58">
        <f t="shared" si="50"/>
        <v>2</v>
      </c>
      <c r="G163" s="47">
        <v>40</v>
      </c>
      <c r="H163" s="137">
        <f t="shared" si="46"/>
        <v>0.72</v>
      </c>
      <c r="I163" s="7">
        <f t="shared" si="47"/>
        <v>1.44</v>
      </c>
      <c r="J163" s="8">
        <f t="shared" si="48"/>
        <v>3.5999999999999997E-2</v>
      </c>
      <c r="L163" s="17"/>
    </row>
    <row r="164" spans="1:15" ht="15.75" customHeight="1" x14ac:dyDescent="0.25">
      <c r="A164" s="203"/>
      <c r="B164" s="57">
        <f t="shared" si="49"/>
        <v>2</v>
      </c>
      <c r="C164" s="194"/>
      <c r="D164" s="36" t="s">
        <v>11</v>
      </c>
      <c r="E164" s="44">
        <v>1.7999999999999999E-2</v>
      </c>
      <c r="F164" s="58">
        <f t="shared" si="50"/>
        <v>2</v>
      </c>
      <c r="G164" s="47">
        <v>27</v>
      </c>
      <c r="H164" s="137">
        <f t="shared" si="46"/>
        <v>0.48599999999999999</v>
      </c>
      <c r="I164" s="7">
        <f t="shared" si="47"/>
        <v>0.97199999999999998</v>
      </c>
      <c r="J164" s="8">
        <f t="shared" si="48"/>
        <v>3.5999999999999997E-2</v>
      </c>
      <c r="L164" s="17"/>
    </row>
    <row r="165" spans="1:15" ht="15.75" customHeight="1" x14ac:dyDescent="0.25">
      <c r="A165" s="203"/>
      <c r="B165" s="57">
        <f t="shared" si="49"/>
        <v>2</v>
      </c>
      <c r="C165" s="183" t="s">
        <v>58</v>
      </c>
      <c r="D165" s="36" t="s">
        <v>8</v>
      </c>
      <c r="E165" s="44">
        <v>0.1</v>
      </c>
      <c r="F165" s="58">
        <f t="shared" si="50"/>
        <v>2</v>
      </c>
      <c r="G165" s="47">
        <v>50</v>
      </c>
      <c r="H165" s="137">
        <f t="shared" si="46"/>
        <v>5</v>
      </c>
      <c r="I165" s="7">
        <f t="shared" si="47"/>
        <v>10</v>
      </c>
      <c r="J165" s="8">
        <f t="shared" si="48"/>
        <v>0.2</v>
      </c>
      <c r="L165" s="17"/>
    </row>
    <row r="166" spans="1:15" ht="15.75" customHeight="1" x14ac:dyDescent="0.25">
      <c r="A166" s="203"/>
      <c r="B166" s="57">
        <f t="shared" si="49"/>
        <v>2</v>
      </c>
      <c r="C166" s="184"/>
      <c r="D166" s="37" t="s">
        <v>56</v>
      </c>
      <c r="E166" s="6">
        <v>0.01</v>
      </c>
      <c r="F166" s="58">
        <f t="shared" si="50"/>
        <v>2</v>
      </c>
      <c r="G166" s="48">
        <v>55</v>
      </c>
      <c r="H166" s="137">
        <f>E166*G166</f>
        <v>0.55000000000000004</v>
      </c>
      <c r="I166" s="7">
        <f t="shared" si="47"/>
        <v>1.1000000000000001</v>
      </c>
      <c r="J166" s="6">
        <f t="shared" si="48"/>
        <v>0.02</v>
      </c>
      <c r="L166" s="17"/>
    </row>
    <row r="167" spans="1:15" ht="15.75" customHeight="1" x14ac:dyDescent="0.25">
      <c r="A167" s="203"/>
      <c r="B167" s="57">
        <f t="shared" si="49"/>
        <v>2</v>
      </c>
      <c r="C167" s="184"/>
      <c r="D167" s="37" t="s">
        <v>9</v>
      </c>
      <c r="E167" s="6">
        <v>1.2999999999999999E-2</v>
      </c>
      <c r="F167" s="58">
        <f t="shared" si="50"/>
        <v>2</v>
      </c>
      <c r="G167" s="48">
        <v>40</v>
      </c>
      <c r="H167" s="137">
        <f>E167*G167</f>
        <v>0.52</v>
      </c>
      <c r="I167" s="7">
        <f t="shared" si="47"/>
        <v>1.04</v>
      </c>
      <c r="J167" s="6">
        <f t="shared" si="48"/>
        <v>2.5999999999999999E-2</v>
      </c>
      <c r="L167" s="17"/>
    </row>
    <row r="168" spans="1:15" ht="15.75" customHeight="1" x14ac:dyDescent="0.25">
      <c r="A168" s="203"/>
      <c r="B168" s="57">
        <f t="shared" si="49"/>
        <v>2</v>
      </c>
      <c r="C168" s="184"/>
      <c r="D168" s="37" t="s">
        <v>11</v>
      </c>
      <c r="E168" s="6">
        <v>1.2E-2</v>
      </c>
      <c r="F168" s="58">
        <f t="shared" si="50"/>
        <v>2</v>
      </c>
      <c r="G168" s="48">
        <v>27</v>
      </c>
      <c r="H168" s="137">
        <f>E168*G168</f>
        <v>0.32400000000000001</v>
      </c>
      <c r="I168" s="7">
        <f t="shared" si="47"/>
        <v>0.64800000000000002</v>
      </c>
      <c r="J168" s="6">
        <f t="shared" si="48"/>
        <v>2.4E-2</v>
      </c>
      <c r="L168" s="17"/>
    </row>
    <row r="169" spans="1:15" ht="15.75" customHeight="1" x14ac:dyDescent="0.25">
      <c r="A169" s="203"/>
      <c r="B169" s="57">
        <f t="shared" si="49"/>
        <v>2</v>
      </c>
      <c r="C169" s="184"/>
      <c r="D169" s="37" t="s">
        <v>7</v>
      </c>
      <c r="E169" s="6">
        <v>3.0000000000000001E-3</v>
      </c>
      <c r="F169" s="58">
        <f t="shared" si="50"/>
        <v>2</v>
      </c>
      <c r="G169" s="48">
        <v>115</v>
      </c>
      <c r="H169" s="137">
        <f>E169*G169</f>
        <v>0.34500000000000003</v>
      </c>
      <c r="I169" s="7">
        <f t="shared" si="47"/>
        <v>0.69000000000000006</v>
      </c>
      <c r="J169" s="6">
        <f t="shared" si="48"/>
        <v>6.0000000000000001E-3</v>
      </c>
      <c r="L169" s="17"/>
    </row>
    <row r="170" spans="1:15" ht="15.75" customHeight="1" x14ac:dyDescent="0.25">
      <c r="A170" s="203"/>
      <c r="B170" s="57">
        <f t="shared" si="49"/>
        <v>2</v>
      </c>
      <c r="C170" s="185"/>
      <c r="D170" s="37" t="s">
        <v>79</v>
      </c>
      <c r="E170" s="6">
        <v>0.188</v>
      </c>
      <c r="F170" s="58">
        <f t="shared" si="50"/>
        <v>2</v>
      </c>
      <c r="G170" s="48"/>
      <c r="H170" s="137"/>
      <c r="I170" s="7"/>
      <c r="J170" s="6">
        <f t="shared" si="48"/>
        <v>0.376</v>
      </c>
      <c r="L170" s="17"/>
    </row>
    <row r="171" spans="1:15" ht="15.75" customHeight="1" x14ac:dyDescent="0.25">
      <c r="A171" s="203"/>
      <c r="B171" s="57">
        <f t="shared" si="49"/>
        <v>2</v>
      </c>
      <c r="C171" s="186" t="s">
        <v>33</v>
      </c>
      <c r="D171" s="36" t="s">
        <v>61</v>
      </c>
      <c r="E171" s="6">
        <f>H171/G171</f>
        <v>4.8466666666666679E-2</v>
      </c>
      <c r="F171" s="58">
        <f t="shared" si="50"/>
        <v>2</v>
      </c>
      <c r="G171" s="47">
        <v>195</v>
      </c>
      <c r="H171" s="137">
        <f>61-H159-H160-H161-H162-H163-H164-H165-H166-H167-H168-H169-H170-H172-H173-H174-H175-H176-H177</f>
        <v>9.4510000000000023</v>
      </c>
      <c r="I171" s="7">
        <f t="shared" ref="I171:I177" si="51">J171*G171</f>
        <v>18.902000000000005</v>
      </c>
      <c r="J171" s="6">
        <f t="shared" si="48"/>
        <v>9.6933333333333357E-2</v>
      </c>
      <c r="L171"/>
      <c r="M171"/>
      <c r="N171"/>
      <c r="O171"/>
    </row>
    <row r="172" spans="1:15" ht="15.75" customHeight="1" x14ac:dyDescent="0.25">
      <c r="A172" s="203"/>
      <c r="B172" s="57">
        <f t="shared" si="49"/>
        <v>2</v>
      </c>
      <c r="C172" s="188"/>
      <c r="D172" s="36" t="s">
        <v>27</v>
      </c>
      <c r="E172" s="6">
        <v>1.2E-2</v>
      </c>
      <c r="F172" s="58">
        <f t="shared" si="50"/>
        <v>2</v>
      </c>
      <c r="G172" s="47">
        <v>750</v>
      </c>
      <c r="H172" s="137">
        <f>G172*E172</f>
        <v>9</v>
      </c>
      <c r="I172" s="7">
        <f t="shared" si="51"/>
        <v>18</v>
      </c>
      <c r="J172" s="6">
        <f t="shared" si="48"/>
        <v>2.4E-2</v>
      </c>
      <c r="L172"/>
      <c r="M172"/>
      <c r="N172"/>
      <c r="O172"/>
    </row>
    <row r="173" spans="1:15" ht="15.75" customHeight="1" x14ac:dyDescent="0.25">
      <c r="A173" s="203"/>
      <c r="B173" s="57">
        <f t="shared" si="49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0"/>
        <v>2</v>
      </c>
      <c r="G173" s="48">
        <v>99</v>
      </c>
      <c r="H173" s="137">
        <f>E173*G173</f>
        <v>6.0389999999999997</v>
      </c>
      <c r="I173" s="7">
        <f t="shared" si="51"/>
        <v>12.077999999999999</v>
      </c>
      <c r="J173" s="6">
        <f t="shared" si="48"/>
        <v>0.122</v>
      </c>
      <c r="L173"/>
      <c r="M173"/>
      <c r="N173"/>
      <c r="O173"/>
    </row>
    <row r="174" spans="1:15" ht="15.75" customHeight="1" x14ac:dyDescent="0.25">
      <c r="A174" s="203"/>
      <c r="B174" s="57">
        <f t="shared" si="49"/>
        <v>2</v>
      </c>
      <c r="C174" s="204"/>
      <c r="D174" s="37" t="s">
        <v>27</v>
      </c>
      <c r="E174" s="6">
        <v>6.0000000000000001E-3</v>
      </c>
      <c r="F174" s="58">
        <f t="shared" si="50"/>
        <v>2</v>
      </c>
      <c r="G174" s="48">
        <v>750</v>
      </c>
      <c r="H174" s="137">
        <f>E174*G174</f>
        <v>4.5</v>
      </c>
      <c r="I174" s="7">
        <f t="shared" si="51"/>
        <v>9</v>
      </c>
      <c r="J174" s="6">
        <f t="shared" si="48"/>
        <v>1.2E-2</v>
      </c>
      <c r="L174"/>
      <c r="M174"/>
      <c r="N174"/>
      <c r="O174"/>
    </row>
    <row r="175" spans="1:15" ht="15" customHeight="1" x14ac:dyDescent="0.25">
      <c r="A175" s="203"/>
      <c r="B175" s="57">
        <f t="shared" si="49"/>
        <v>2</v>
      </c>
      <c r="C175" s="136" t="s">
        <v>65</v>
      </c>
      <c r="D175" s="38" t="s">
        <v>65</v>
      </c>
      <c r="E175" s="44">
        <v>0.2</v>
      </c>
      <c r="F175" s="58">
        <f t="shared" si="50"/>
        <v>2</v>
      </c>
      <c r="G175" s="47">
        <v>65</v>
      </c>
      <c r="H175" s="137">
        <f>G175*E175</f>
        <v>13</v>
      </c>
      <c r="I175" s="7">
        <f t="shared" si="51"/>
        <v>26</v>
      </c>
      <c r="J175" s="8">
        <f t="shared" si="48"/>
        <v>0.4</v>
      </c>
      <c r="L175"/>
      <c r="M175"/>
      <c r="N175"/>
      <c r="O175"/>
    </row>
    <row r="176" spans="1:15" ht="15.75" customHeight="1" x14ac:dyDescent="0.25">
      <c r="A176" s="203"/>
      <c r="B176" s="57">
        <f t="shared" si="49"/>
        <v>2</v>
      </c>
      <c r="C176" s="3" t="s">
        <v>38</v>
      </c>
      <c r="D176" s="41" t="s">
        <v>38</v>
      </c>
      <c r="E176" s="8">
        <v>0.04</v>
      </c>
      <c r="F176" s="58">
        <f t="shared" si="50"/>
        <v>2</v>
      </c>
      <c r="G176" s="47">
        <v>40</v>
      </c>
      <c r="H176" s="137">
        <f>G176*E176</f>
        <v>1.6</v>
      </c>
      <c r="I176" s="7">
        <f t="shared" si="51"/>
        <v>3.2</v>
      </c>
      <c r="J176" s="8">
        <f t="shared" si="48"/>
        <v>0.08</v>
      </c>
      <c r="L176"/>
      <c r="M176"/>
      <c r="N176"/>
      <c r="O176"/>
    </row>
    <row r="177" spans="1:51" ht="15.75" customHeight="1" x14ac:dyDescent="0.25">
      <c r="A177" s="203"/>
      <c r="B177" s="57">
        <f t="shared" si="49"/>
        <v>2</v>
      </c>
      <c r="C177" s="134" t="s">
        <v>22</v>
      </c>
      <c r="D177" s="39" t="s">
        <v>22</v>
      </c>
      <c r="E177" s="6">
        <v>0.05</v>
      </c>
      <c r="F177" s="58">
        <f t="shared" si="50"/>
        <v>2</v>
      </c>
      <c r="G177" s="48">
        <v>95</v>
      </c>
      <c r="H177" s="137">
        <f>G177*E177</f>
        <v>4.75</v>
      </c>
      <c r="I177" s="7">
        <f t="shared" si="51"/>
        <v>9.5</v>
      </c>
      <c r="J177" s="6">
        <f t="shared" si="48"/>
        <v>0.1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132"/>
      <c r="G178" s="132"/>
      <c r="H178" s="2">
        <f>SUM(H159:H177)</f>
        <v>61.000000000000007</v>
      </c>
      <c r="I178" s="2">
        <f t="shared" ref="I178:J178" si="52">SUM(I159:I177)</f>
        <v>122.00000000000001</v>
      </c>
      <c r="J178" s="45">
        <f t="shared" si="52"/>
        <v>1.7389333333333337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v>11</v>
      </c>
      <c r="G179" s="49">
        <v>50</v>
      </c>
      <c r="H179" s="5">
        <f t="shared" ref="H179:H188" si="53">G179*E179</f>
        <v>3</v>
      </c>
      <c r="I179" s="7">
        <f t="shared" ref="I179:I188" si="54">J179*G179</f>
        <v>32.999999999999993</v>
      </c>
      <c r="J179" s="8">
        <f>F179*E179</f>
        <v>0.65999999999999992</v>
      </c>
    </row>
    <row r="180" spans="1:51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11</v>
      </c>
      <c r="G180" s="49">
        <v>40</v>
      </c>
      <c r="H180" s="5">
        <f t="shared" si="53"/>
        <v>0.32</v>
      </c>
      <c r="I180" s="7">
        <f t="shared" si="54"/>
        <v>3.5199999999999996</v>
      </c>
      <c r="J180" s="8">
        <f t="shared" ref="J180:J201" si="55">F180*E180</f>
        <v>8.7999999999999995E-2</v>
      </c>
    </row>
    <row r="181" spans="1:51" ht="15.75" customHeight="1" x14ac:dyDescent="0.25">
      <c r="A181" s="181"/>
      <c r="B181" s="60">
        <f t="shared" ref="B181:B201" si="56">B180</f>
        <v>2</v>
      </c>
      <c r="C181" s="182"/>
      <c r="D181" s="37" t="s">
        <v>13</v>
      </c>
      <c r="E181" s="40">
        <v>2.0000000000000001E-4</v>
      </c>
      <c r="F181" s="58">
        <f t="shared" ref="F181:F201" si="57">F180</f>
        <v>11</v>
      </c>
      <c r="G181" s="49">
        <v>1000</v>
      </c>
      <c r="H181" s="5">
        <f t="shared" si="53"/>
        <v>0.2</v>
      </c>
      <c r="I181" s="7">
        <f t="shared" si="54"/>
        <v>2.2000000000000002</v>
      </c>
      <c r="J181" s="8">
        <f t="shared" si="55"/>
        <v>2.2000000000000001E-3</v>
      </c>
    </row>
    <row r="182" spans="1:51" ht="15.75" customHeight="1" x14ac:dyDescent="0.25">
      <c r="A182" s="181"/>
      <c r="B182" s="60">
        <f t="shared" si="56"/>
        <v>2</v>
      </c>
      <c r="C182" s="182"/>
      <c r="D182" s="36" t="s">
        <v>12</v>
      </c>
      <c r="E182" s="6">
        <v>3.0000000000000001E-3</v>
      </c>
      <c r="F182" s="58">
        <f t="shared" si="57"/>
        <v>11</v>
      </c>
      <c r="G182" s="49">
        <v>55</v>
      </c>
      <c r="H182" s="5">
        <f t="shared" si="53"/>
        <v>0.16500000000000001</v>
      </c>
      <c r="I182" s="7">
        <f t="shared" si="54"/>
        <v>1.8150000000000002</v>
      </c>
      <c r="J182" s="8">
        <f t="shared" si="55"/>
        <v>3.3000000000000002E-2</v>
      </c>
    </row>
    <row r="183" spans="1:51" ht="15.75" customHeight="1" x14ac:dyDescent="0.25">
      <c r="A183" s="181"/>
      <c r="B183" s="60">
        <f t="shared" si="56"/>
        <v>2</v>
      </c>
      <c r="C183" s="182"/>
      <c r="D183" s="37" t="s">
        <v>7</v>
      </c>
      <c r="E183" s="6">
        <v>3.0000000000000001E-3</v>
      </c>
      <c r="F183" s="58">
        <f t="shared" si="57"/>
        <v>11</v>
      </c>
      <c r="G183" s="47">
        <v>115</v>
      </c>
      <c r="H183" s="5">
        <f t="shared" si="53"/>
        <v>0.34500000000000003</v>
      </c>
      <c r="I183" s="7">
        <f t="shared" si="54"/>
        <v>3.7950000000000004</v>
      </c>
      <c r="J183" s="8">
        <f t="shared" si="55"/>
        <v>3.3000000000000002E-2</v>
      </c>
    </row>
    <row r="184" spans="1:51" ht="15.75" customHeight="1" x14ac:dyDescent="0.25">
      <c r="A184" s="181"/>
      <c r="B184" s="60">
        <f t="shared" si="56"/>
        <v>2</v>
      </c>
      <c r="C184" s="183" t="s">
        <v>23</v>
      </c>
      <c r="D184" s="36" t="s">
        <v>8</v>
      </c>
      <c r="E184" s="6">
        <v>0.1</v>
      </c>
      <c r="F184" s="58">
        <f t="shared" si="57"/>
        <v>11</v>
      </c>
      <c r="G184" s="47">
        <v>50</v>
      </c>
      <c r="H184" s="5">
        <f t="shared" si="53"/>
        <v>5</v>
      </c>
      <c r="I184" s="7">
        <f t="shared" si="54"/>
        <v>55.000000000000007</v>
      </c>
      <c r="J184" s="8">
        <f t="shared" si="55"/>
        <v>1.1000000000000001</v>
      </c>
    </row>
    <row r="185" spans="1:51" ht="15.75" customHeight="1" x14ac:dyDescent="0.25">
      <c r="A185" s="181"/>
      <c r="B185" s="60">
        <f t="shared" si="56"/>
        <v>2</v>
      </c>
      <c r="C185" s="184"/>
      <c r="D185" s="36" t="s">
        <v>18</v>
      </c>
      <c r="E185" s="6">
        <v>0.02</v>
      </c>
      <c r="F185" s="58">
        <f t="shared" si="57"/>
        <v>11</v>
      </c>
      <c r="G185" s="47">
        <v>50</v>
      </c>
      <c r="H185" s="5">
        <f t="shared" si="53"/>
        <v>1</v>
      </c>
      <c r="I185" s="7">
        <f t="shared" si="54"/>
        <v>11</v>
      </c>
      <c r="J185" s="8">
        <f t="shared" si="55"/>
        <v>0.22</v>
      </c>
    </row>
    <row r="186" spans="1:51" ht="15.75" customHeight="1" x14ac:dyDescent="0.25">
      <c r="A186" s="181"/>
      <c r="B186" s="60">
        <f t="shared" si="56"/>
        <v>2</v>
      </c>
      <c r="C186" s="184"/>
      <c r="D186" s="36" t="s">
        <v>9</v>
      </c>
      <c r="E186" s="6">
        <v>1.3000000000000001E-2</v>
      </c>
      <c r="F186" s="58">
        <f t="shared" si="57"/>
        <v>11</v>
      </c>
      <c r="G186" s="47">
        <v>40</v>
      </c>
      <c r="H186" s="5">
        <f t="shared" si="53"/>
        <v>0.52</v>
      </c>
      <c r="I186" s="7">
        <f t="shared" si="54"/>
        <v>5.7200000000000006</v>
      </c>
      <c r="J186" s="8">
        <f t="shared" si="55"/>
        <v>0.14300000000000002</v>
      </c>
    </row>
    <row r="187" spans="1:51" ht="15.75" customHeight="1" x14ac:dyDescent="0.25">
      <c r="A187" s="181"/>
      <c r="B187" s="60">
        <f t="shared" si="56"/>
        <v>2</v>
      </c>
      <c r="C187" s="184"/>
      <c r="D187" s="37" t="s">
        <v>11</v>
      </c>
      <c r="E187" s="6">
        <v>1.2E-2</v>
      </c>
      <c r="F187" s="58">
        <f t="shared" si="57"/>
        <v>11</v>
      </c>
      <c r="G187" s="47">
        <v>27</v>
      </c>
      <c r="H187" s="5">
        <f t="shared" si="53"/>
        <v>0.32400000000000001</v>
      </c>
      <c r="I187" s="7">
        <f t="shared" si="54"/>
        <v>3.5640000000000001</v>
      </c>
      <c r="J187" s="8">
        <f t="shared" si="55"/>
        <v>0.13200000000000001</v>
      </c>
    </row>
    <row r="188" spans="1:51" ht="15.75" customHeight="1" x14ac:dyDescent="0.25">
      <c r="A188" s="181"/>
      <c r="B188" s="60">
        <f t="shared" si="56"/>
        <v>2</v>
      </c>
      <c r="C188" s="184"/>
      <c r="D188" s="37" t="s">
        <v>7</v>
      </c>
      <c r="E188" s="6">
        <v>5.0000000000000001E-3</v>
      </c>
      <c r="F188" s="58">
        <f t="shared" si="57"/>
        <v>11</v>
      </c>
      <c r="G188" s="47">
        <v>115</v>
      </c>
      <c r="H188" s="5">
        <f t="shared" si="53"/>
        <v>0.57500000000000007</v>
      </c>
      <c r="I188" s="7">
        <f t="shared" si="54"/>
        <v>6.3250000000000002</v>
      </c>
      <c r="J188" s="8">
        <f t="shared" si="55"/>
        <v>5.5E-2</v>
      </c>
      <c r="L188"/>
      <c r="M188"/>
      <c r="N188"/>
      <c r="O188"/>
    </row>
    <row r="189" spans="1:51" ht="15.75" customHeight="1" x14ac:dyDescent="0.25">
      <c r="A189" s="181"/>
      <c r="B189" s="60">
        <f t="shared" si="56"/>
        <v>2</v>
      </c>
      <c r="C189" s="185"/>
      <c r="D189" s="37" t="s">
        <v>79</v>
      </c>
      <c r="E189" s="6">
        <v>0.17499999999999999</v>
      </c>
      <c r="F189" s="58">
        <f t="shared" si="57"/>
        <v>11</v>
      </c>
      <c r="G189" s="48"/>
      <c r="H189" s="137"/>
      <c r="I189" s="7"/>
      <c r="J189" s="6">
        <f t="shared" si="55"/>
        <v>1.9249999999999998</v>
      </c>
    </row>
    <row r="190" spans="1:51" ht="15.75" customHeight="1" x14ac:dyDescent="0.25">
      <c r="A190" s="181"/>
      <c r="B190" s="60">
        <f t="shared" si="56"/>
        <v>2</v>
      </c>
      <c r="C190" s="186" t="s">
        <v>34</v>
      </c>
      <c r="D190" s="36" t="s">
        <v>61</v>
      </c>
      <c r="E190" s="6">
        <f>H190/G190</f>
        <v>4.8441025641025627E-2</v>
      </c>
      <c r="F190" s="58">
        <f t="shared" si="57"/>
        <v>11</v>
      </c>
      <c r="G190" s="47">
        <v>195</v>
      </c>
      <c r="H190" s="5">
        <f>61-H179-H180-H181-H182-H183-H184-H185-H186-H187-H188-H191-H192-H193-H194-H195-H196-H197-H199-H200-H201</f>
        <v>9.445999999999998</v>
      </c>
      <c r="I190" s="7">
        <f t="shared" ref="I190:I197" si="58">J190*G190</f>
        <v>103.90599999999996</v>
      </c>
      <c r="J190" s="8">
        <f t="shared" si="55"/>
        <v>0.53285128205128185</v>
      </c>
    </row>
    <row r="191" spans="1:51" ht="15.75" customHeight="1" x14ac:dyDescent="0.25">
      <c r="A191" s="181"/>
      <c r="B191" s="60">
        <f t="shared" si="56"/>
        <v>2</v>
      </c>
      <c r="C191" s="187"/>
      <c r="D191" s="36" t="s">
        <v>9</v>
      </c>
      <c r="E191" s="6">
        <v>0.02</v>
      </c>
      <c r="F191" s="58">
        <f t="shared" si="57"/>
        <v>11</v>
      </c>
      <c r="G191" s="49">
        <v>40</v>
      </c>
      <c r="H191" s="5">
        <f t="shared" ref="H191:H197" si="59">G191*E191</f>
        <v>0.8</v>
      </c>
      <c r="I191" s="7">
        <f t="shared" si="58"/>
        <v>8.8000000000000007</v>
      </c>
      <c r="J191" s="8">
        <f t="shared" si="55"/>
        <v>0.22</v>
      </c>
    </row>
    <row r="192" spans="1:51" ht="15.75" customHeight="1" x14ac:dyDescent="0.25">
      <c r="A192" s="181"/>
      <c r="B192" s="60">
        <f t="shared" si="56"/>
        <v>2</v>
      </c>
      <c r="C192" s="187"/>
      <c r="D192" s="37" t="s">
        <v>11</v>
      </c>
      <c r="E192" s="6">
        <v>1.2999999999999999E-2</v>
      </c>
      <c r="F192" s="58">
        <f t="shared" si="57"/>
        <v>11</v>
      </c>
      <c r="G192" s="47">
        <v>27</v>
      </c>
      <c r="H192" s="5">
        <f t="shared" si="59"/>
        <v>0.35099999999999998</v>
      </c>
      <c r="I192" s="7">
        <f t="shared" si="58"/>
        <v>3.8609999999999998</v>
      </c>
      <c r="J192" s="8">
        <f t="shared" si="55"/>
        <v>0.14299999999999999</v>
      </c>
    </row>
    <row r="193" spans="1:51" ht="15.75" customHeight="1" x14ac:dyDescent="0.25">
      <c r="A193" s="181"/>
      <c r="B193" s="60">
        <f t="shared" si="56"/>
        <v>2</v>
      </c>
      <c r="C193" s="187"/>
      <c r="D193" s="37" t="s">
        <v>27</v>
      </c>
      <c r="E193" s="6">
        <v>0.01</v>
      </c>
      <c r="F193" s="58">
        <f t="shared" si="57"/>
        <v>11</v>
      </c>
      <c r="G193" s="47">
        <v>750</v>
      </c>
      <c r="H193" s="5">
        <f t="shared" si="59"/>
        <v>7.5</v>
      </c>
      <c r="I193" s="7">
        <f t="shared" si="58"/>
        <v>82.5</v>
      </c>
      <c r="J193" s="8">
        <f t="shared" si="55"/>
        <v>0.11</v>
      </c>
    </row>
    <row r="194" spans="1:51" ht="15.75" customHeight="1" x14ac:dyDescent="0.25">
      <c r="A194" s="181"/>
      <c r="B194" s="60">
        <f t="shared" si="56"/>
        <v>2</v>
      </c>
      <c r="C194" s="188"/>
      <c r="D194" s="37" t="s">
        <v>87</v>
      </c>
      <c r="E194" s="6">
        <v>5.8000000000000003E-2</v>
      </c>
      <c r="F194" s="58">
        <f t="shared" si="57"/>
        <v>11</v>
      </c>
      <c r="G194" s="47">
        <v>58</v>
      </c>
      <c r="H194" s="5">
        <f t="shared" si="59"/>
        <v>3.3640000000000003</v>
      </c>
      <c r="I194" s="7">
        <f t="shared" si="58"/>
        <v>37.003999999999998</v>
      </c>
      <c r="J194" s="8">
        <f t="shared" si="55"/>
        <v>0.63800000000000001</v>
      </c>
    </row>
    <row r="195" spans="1:51" ht="15.75" customHeight="1" x14ac:dyDescent="0.25">
      <c r="A195" s="181"/>
      <c r="B195" s="60">
        <f t="shared" si="56"/>
        <v>2</v>
      </c>
      <c r="C195" s="183" t="s">
        <v>99</v>
      </c>
      <c r="D195" s="36" t="s">
        <v>14</v>
      </c>
      <c r="E195" s="6">
        <v>4.5999999999999999E-2</v>
      </c>
      <c r="F195" s="58">
        <f t="shared" si="57"/>
        <v>11</v>
      </c>
      <c r="G195" s="47">
        <v>70</v>
      </c>
      <c r="H195" s="5">
        <f t="shared" si="59"/>
        <v>3.2199999999999998</v>
      </c>
      <c r="I195" s="7">
        <f t="shared" si="58"/>
        <v>35.42</v>
      </c>
      <c r="J195" s="8">
        <f t="shared" si="55"/>
        <v>0.50600000000000001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6"/>
        <v>2</v>
      </c>
      <c r="C196" s="184"/>
      <c r="D196" s="36" t="s">
        <v>12</v>
      </c>
      <c r="E196" s="6">
        <v>2.4E-2</v>
      </c>
      <c r="F196" s="58">
        <f t="shared" si="57"/>
        <v>11</v>
      </c>
      <c r="G196" s="47">
        <v>55</v>
      </c>
      <c r="H196" s="5">
        <f t="shared" si="59"/>
        <v>1.32</v>
      </c>
      <c r="I196" s="7">
        <f t="shared" si="58"/>
        <v>14.520000000000001</v>
      </c>
      <c r="J196" s="8">
        <f t="shared" si="55"/>
        <v>0.26400000000000001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6"/>
        <v>2</v>
      </c>
      <c r="C197" s="184"/>
      <c r="D197" s="36" t="s">
        <v>13</v>
      </c>
      <c r="E197" s="40">
        <v>2.0000000000000001E-4</v>
      </c>
      <c r="F197" s="58">
        <f t="shared" si="57"/>
        <v>11</v>
      </c>
      <c r="G197" s="47">
        <v>1000</v>
      </c>
      <c r="H197" s="5">
        <f t="shared" si="59"/>
        <v>0.2</v>
      </c>
      <c r="I197" s="7">
        <f t="shared" si="58"/>
        <v>2.2000000000000002</v>
      </c>
      <c r="J197" s="8">
        <f t="shared" si="55"/>
        <v>2.2000000000000001E-3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6"/>
        <v>2</v>
      </c>
      <c r="C198" s="185"/>
      <c r="D198" s="36" t="s">
        <v>79</v>
      </c>
      <c r="E198" s="6">
        <v>0.17199999999999999</v>
      </c>
      <c r="F198" s="58">
        <f t="shared" si="57"/>
        <v>11</v>
      </c>
      <c r="G198" s="47"/>
      <c r="H198" s="5"/>
      <c r="I198" s="7"/>
      <c r="J198" s="8">
        <f t="shared" si="55"/>
        <v>1.8919999999999999</v>
      </c>
    </row>
    <row r="199" spans="1:51" ht="15.75" customHeight="1" x14ac:dyDescent="0.25">
      <c r="A199" s="181"/>
      <c r="B199" s="60">
        <f t="shared" si="56"/>
        <v>2</v>
      </c>
      <c r="C199" s="3" t="s">
        <v>38</v>
      </c>
      <c r="D199" s="41" t="s">
        <v>38</v>
      </c>
      <c r="E199" s="6">
        <v>0.04</v>
      </c>
      <c r="F199" s="58">
        <f t="shared" si="57"/>
        <v>11</v>
      </c>
      <c r="G199" s="47">
        <v>40</v>
      </c>
      <c r="H199" s="5">
        <f>G199*E199</f>
        <v>1.6</v>
      </c>
      <c r="I199" s="7">
        <f>J199*G199</f>
        <v>17.600000000000001</v>
      </c>
      <c r="J199" s="8">
        <f t="shared" si="55"/>
        <v>0.44</v>
      </c>
    </row>
    <row r="200" spans="1:51" ht="15.75" customHeight="1" x14ac:dyDescent="0.25">
      <c r="A200" s="181"/>
      <c r="B200" s="60">
        <f t="shared" si="56"/>
        <v>2</v>
      </c>
      <c r="C200" s="134" t="s">
        <v>22</v>
      </c>
      <c r="D200" s="39" t="s">
        <v>22</v>
      </c>
      <c r="E200" s="6">
        <v>0.05</v>
      </c>
      <c r="F200" s="58">
        <f t="shared" si="57"/>
        <v>11</v>
      </c>
      <c r="G200" s="48">
        <v>95</v>
      </c>
      <c r="H200" s="5">
        <f>G200*E200</f>
        <v>4.75</v>
      </c>
      <c r="I200" s="7">
        <f>J200*G200</f>
        <v>52.250000000000007</v>
      </c>
      <c r="J200" s="8">
        <f t="shared" si="55"/>
        <v>0.55000000000000004</v>
      </c>
    </row>
    <row r="201" spans="1:51" ht="15.75" customHeight="1" x14ac:dyDescent="0.25">
      <c r="A201" s="191"/>
      <c r="B201" s="60">
        <f t="shared" si="56"/>
        <v>2</v>
      </c>
      <c r="C201" s="136" t="s">
        <v>88</v>
      </c>
      <c r="D201" s="36" t="s">
        <v>25</v>
      </c>
      <c r="E201" s="6">
        <v>0.1</v>
      </c>
      <c r="F201" s="58">
        <f t="shared" si="57"/>
        <v>11</v>
      </c>
      <c r="G201" s="47">
        <v>170</v>
      </c>
      <c r="H201" s="5">
        <f>G201*E201</f>
        <v>17</v>
      </c>
      <c r="I201" s="7">
        <f>J201*G201</f>
        <v>187.00000000000003</v>
      </c>
      <c r="J201" s="8">
        <f t="shared" si="55"/>
        <v>1.1000000000000001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132"/>
      <c r="G202" s="132"/>
      <c r="H202" s="2">
        <f>SUM(H179:H201)</f>
        <v>61</v>
      </c>
      <c r="I202" s="2">
        <f>SUM(I179:I201)</f>
        <v>671</v>
      </c>
      <c r="J202" s="45">
        <f t="shared" ref="J202" si="60">SUM(J179:J201)</f>
        <v>10.789251282051282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1</v>
      </c>
      <c r="C211" s="182" t="s">
        <v>78</v>
      </c>
      <c r="D211" s="36" t="s">
        <v>6</v>
      </c>
      <c r="E211" s="6">
        <v>4.5999999999999999E-2</v>
      </c>
      <c r="F211" s="47">
        <v>1</v>
      </c>
      <c r="G211" s="47">
        <v>38</v>
      </c>
      <c r="H211" s="5">
        <f>G211*E211</f>
        <v>1.748</v>
      </c>
      <c r="I211" s="7">
        <f t="shared" ref="I211:I221" si="61">J211*G211</f>
        <v>1.748</v>
      </c>
      <c r="J211" s="8">
        <f>F211*E211</f>
        <v>4.5999999999999999E-2</v>
      </c>
    </row>
    <row r="212" spans="1:51" ht="15.75" customHeight="1" x14ac:dyDescent="0.25">
      <c r="A212" s="201"/>
      <c r="B212" s="60">
        <f>B211</f>
        <v>1</v>
      </c>
      <c r="C212" s="182"/>
      <c r="D212" s="36" t="s">
        <v>35</v>
      </c>
      <c r="E212" s="6">
        <v>0.02</v>
      </c>
      <c r="F212" s="58">
        <f>F211</f>
        <v>1</v>
      </c>
      <c r="G212" s="48">
        <v>110</v>
      </c>
      <c r="H212" s="5">
        <f>G212*E212</f>
        <v>2.2000000000000002</v>
      </c>
      <c r="I212" s="7">
        <f t="shared" si="61"/>
        <v>2.2000000000000002</v>
      </c>
      <c r="J212" s="8">
        <f t="shared" ref="J212:J232" si="62">F212*E212</f>
        <v>0.02</v>
      </c>
    </row>
    <row r="213" spans="1:51" ht="15.75" customHeight="1" x14ac:dyDescent="0.25">
      <c r="A213" s="201"/>
      <c r="B213" s="60">
        <f t="shared" ref="B213:B232" si="63">B212</f>
        <v>1</v>
      </c>
      <c r="C213" s="182"/>
      <c r="D213" s="37" t="s">
        <v>7</v>
      </c>
      <c r="E213" s="6">
        <v>3.0000000000000001E-3</v>
      </c>
      <c r="F213" s="58">
        <f t="shared" ref="F213:F232" si="64">F212</f>
        <v>1</v>
      </c>
      <c r="G213" s="49">
        <v>115</v>
      </c>
      <c r="H213" s="5">
        <f>G213*E213</f>
        <v>0.34500000000000003</v>
      </c>
      <c r="I213" s="7">
        <f t="shared" si="61"/>
        <v>0.34500000000000003</v>
      </c>
      <c r="J213" s="8">
        <f t="shared" si="62"/>
        <v>3.0000000000000001E-3</v>
      </c>
    </row>
    <row r="214" spans="1:51" ht="15.75" customHeight="1" x14ac:dyDescent="0.25">
      <c r="A214" s="201"/>
      <c r="B214" s="60">
        <f t="shared" si="63"/>
        <v>1</v>
      </c>
      <c r="C214" s="182"/>
      <c r="D214" s="36" t="s">
        <v>9</v>
      </c>
      <c r="E214" s="6">
        <v>1.3000000000000001E-2</v>
      </c>
      <c r="F214" s="58">
        <f t="shared" si="64"/>
        <v>1</v>
      </c>
      <c r="G214" s="49">
        <v>40</v>
      </c>
      <c r="H214" s="5">
        <f>G214*E214</f>
        <v>0.52</v>
      </c>
      <c r="I214" s="7">
        <f t="shared" si="61"/>
        <v>0.52</v>
      </c>
      <c r="J214" s="8">
        <f t="shared" si="62"/>
        <v>1.3000000000000001E-2</v>
      </c>
    </row>
    <row r="215" spans="1:51" ht="15.75" customHeight="1" x14ac:dyDescent="0.25">
      <c r="A215" s="201"/>
      <c r="B215" s="60">
        <f t="shared" si="63"/>
        <v>1</v>
      </c>
      <c r="C215" s="183" t="s">
        <v>31</v>
      </c>
      <c r="D215" s="36" t="s">
        <v>81</v>
      </c>
      <c r="E215" s="6">
        <f>H215/G215</f>
        <v>1.0259999999999984E-2</v>
      </c>
      <c r="F215" s="58">
        <f t="shared" si="64"/>
        <v>1</v>
      </c>
      <c r="G215" s="47">
        <v>400</v>
      </c>
      <c r="H215" s="5">
        <f>61-H211-H212-H213-H214-H216-H217-H218-H219-H220-H221-H222-H223-H224-H225-H226-H227-H228-H229-H230-H231-H232</f>
        <v>4.1039999999999939</v>
      </c>
      <c r="I215" s="7">
        <f t="shared" si="61"/>
        <v>4.1039999999999939</v>
      </c>
      <c r="J215" s="8">
        <f t="shared" si="62"/>
        <v>1.0259999999999984E-2</v>
      </c>
    </row>
    <row r="216" spans="1:51" ht="15.75" customHeight="1" x14ac:dyDescent="0.25">
      <c r="A216" s="201"/>
      <c r="B216" s="60">
        <f t="shared" si="63"/>
        <v>1</v>
      </c>
      <c r="C216" s="184"/>
      <c r="D216" s="36" t="s">
        <v>8</v>
      </c>
      <c r="E216" s="6">
        <v>0.107</v>
      </c>
      <c r="F216" s="58">
        <f t="shared" si="64"/>
        <v>1</v>
      </c>
      <c r="G216" s="47">
        <v>50</v>
      </c>
      <c r="H216" s="5">
        <f t="shared" ref="H216:H221" si="65">G216*E216</f>
        <v>5.35</v>
      </c>
      <c r="I216" s="7">
        <f t="shared" si="61"/>
        <v>5.35</v>
      </c>
      <c r="J216" s="8">
        <f t="shared" si="62"/>
        <v>0.107</v>
      </c>
    </row>
    <row r="217" spans="1:51" ht="15.75" customHeight="1" x14ac:dyDescent="0.25">
      <c r="A217" s="201"/>
      <c r="B217" s="60">
        <f t="shared" si="63"/>
        <v>1</v>
      </c>
      <c r="C217" s="184"/>
      <c r="D217" s="36" t="s">
        <v>87</v>
      </c>
      <c r="E217" s="6">
        <v>6.0000000000000001E-3</v>
      </c>
      <c r="F217" s="58">
        <f t="shared" si="64"/>
        <v>1</v>
      </c>
      <c r="G217" s="47">
        <v>58</v>
      </c>
      <c r="H217" s="5">
        <f t="shared" si="65"/>
        <v>0.34800000000000003</v>
      </c>
      <c r="I217" s="7">
        <f t="shared" si="61"/>
        <v>0.34800000000000003</v>
      </c>
      <c r="J217" s="8">
        <f t="shared" si="62"/>
        <v>6.0000000000000001E-3</v>
      </c>
    </row>
    <row r="218" spans="1:51" ht="15.75" customHeight="1" x14ac:dyDescent="0.25">
      <c r="A218" s="201"/>
      <c r="B218" s="60">
        <f t="shared" si="63"/>
        <v>1</v>
      </c>
      <c r="C218" s="184"/>
      <c r="D218" s="36" t="s">
        <v>9</v>
      </c>
      <c r="E218" s="6">
        <v>1.3000000000000001E-2</v>
      </c>
      <c r="F218" s="58">
        <f t="shared" si="64"/>
        <v>1</v>
      </c>
      <c r="G218" s="47">
        <v>40</v>
      </c>
      <c r="H218" s="5">
        <f t="shared" si="65"/>
        <v>0.52</v>
      </c>
      <c r="I218" s="7">
        <f t="shared" si="61"/>
        <v>0.52</v>
      </c>
      <c r="J218" s="8">
        <f t="shared" si="62"/>
        <v>1.3000000000000001E-2</v>
      </c>
    </row>
    <row r="219" spans="1:51" ht="15.75" customHeight="1" x14ac:dyDescent="0.25">
      <c r="A219" s="201"/>
      <c r="B219" s="60">
        <f t="shared" si="63"/>
        <v>1</v>
      </c>
      <c r="C219" s="184"/>
      <c r="D219" s="37" t="s">
        <v>11</v>
      </c>
      <c r="E219" s="6">
        <v>1.2E-2</v>
      </c>
      <c r="F219" s="58">
        <f t="shared" si="64"/>
        <v>1</v>
      </c>
      <c r="G219" s="47">
        <v>27</v>
      </c>
      <c r="H219" s="5">
        <f t="shared" si="65"/>
        <v>0.32400000000000001</v>
      </c>
      <c r="I219" s="7">
        <f t="shared" si="61"/>
        <v>0.32400000000000001</v>
      </c>
      <c r="J219" s="8">
        <f t="shared" si="62"/>
        <v>1.2E-2</v>
      </c>
    </row>
    <row r="220" spans="1:51" ht="15.75" customHeight="1" x14ac:dyDescent="0.25">
      <c r="A220" s="201"/>
      <c r="B220" s="60">
        <f t="shared" si="63"/>
        <v>1</v>
      </c>
      <c r="C220" s="184"/>
      <c r="D220" s="37" t="s">
        <v>7</v>
      </c>
      <c r="E220" s="6">
        <v>3.0000000000000001E-3</v>
      </c>
      <c r="F220" s="58">
        <f t="shared" si="64"/>
        <v>1</v>
      </c>
      <c r="G220" s="47">
        <v>115</v>
      </c>
      <c r="H220" s="5">
        <f t="shared" si="65"/>
        <v>0.34500000000000003</v>
      </c>
      <c r="I220" s="7">
        <f t="shared" si="61"/>
        <v>0.34500000000000003</v>
      </c>
      <c r="J220" s="8">
        <f t="shared" si="62"/>
        <v>3.0000000000000001E-3</v>
      </c>
    </row>
    <row r="221" spans="1:51" ht="15.75" customHeight="1" x14ac:dyDescent="0.25">
      <c r="A221" s="201"/>
      <c r="B221" s="60">
        <f t="shared" si="63"/>
        <v>1</v>
      </c>
      <c r="C221" s="184"/>
      <c r="D221" s="37" t="s">
        <v>32</v>
      </c>
      <c r="E221" s="6">
        <v>6.0000000000000001E-3</v>
      </c>
      <c r="F221" s="58">
        <f t="shared" si="64"/>
        <v>1</v>
      </c>
      <c r="G221" s="47">
        <v>190</v>
      </c>
      <c r="H221" s="5">
        <f t="shared" si="65"/>
        <v>1.1400000000000001</v>
      </c>
      <c r="I221" s="7">
        <f t="shared" si="61"/>
        <v>1.1400000000000001</v>
      </c>
      <c r="J221" s="8">
        <f t="shared" si="62"/>
        <v>6.0000000000000001E-3</v>
      </c>
    </row>
    <row r="222" spans="1:51" ht="15.75" customHeight="1" x14ac:dyDescent="0.25">
      <c r="A222" s="201"/>
      <c r="B222" s="60">
        <f t="shared" si="63"/>
        <v>1</v>
      </c>
      <c r="C222" s="185"/>
      <c r="D222" s="37" t="s">
        <v>79</v>
      </c>
      <c r="E222" s="6">
        <v>0.188</v>
      </c>
      <c r="F222" s="58">
        <f t="shared" si="64"/>
        <v>1</v>
      </c>
      <c r="G222" s="47"/>
      <c r="H222" s="5"/>
      <c r="I222" s="7"/>
      <c r="J222" s="8">
        <f t="shared" si="62"/>
        <v>0.188</v>
      </c>
    </row>
    <row r="223" spans="1:51" ht="15.75" customHeight="1" x14ac:dyDescent="0.25">
      <c r="A223" s="201"/>
      <c r="B223" s="60">
        <f t="shared" si="63"/>
        <v>1</v>
      </c>
      <c r="C223" s="186" t="s">
        <v>86</v>
      </c>
      <c r="D223" s="36" t="s">
        <v>81</v>
      </c>
      <c r="E223" s="6">
        <v>7.9000000000000001E-2</v>
      </c>
      <c r="F223" s="58">
        <f t="shared" si="64"/>
        <v>1</v>
      </c>
      <c r="G223" s="47">
        <v>400</v>
      </c>
      <c r="H223" s="5">
        <f t="shared" ref="H223:H230" si="66">G223*E223</f>
        <v>31.6</v>
      </c>
      <c r="I223" s="7">
        <f t="shared" ref="I223:I230" si="67">J223*G223</f>
        <v>31.6</v>
      </c>
      <c r="J223" s="8">
        <f t="shared" si="62"/>
        <v>7.9000000000000001E-2</v>
      </c>
    </row>
    <row r="224" spans="1:51" ht="15.75" customHeight="1" x14ac:dyDescent="0.25">
      <c r="A224" s="201"/>
      <c r="B224" s="60">
        <f t="shared" si="63"/>
        <v>1</v>
      </c>
      <c r="C224" s="187"/>
      <c r="D224" s="36" t="s">
        <v>9</v>
      </c>
      <c r="E224" s="6">
        <v>3.0000000000000001E-3</v>
      </c>
      <c r="F224" s="58">
        <f t="shared" si="64"/>
        <v>1</v>
      </c>
      <c r="G224" s="47">
        <v>40</v>
      </c>
      <c r="H224" s="5">
        <f t="shared" si="66"/>
        <v>0.12</v>
      </c>
      <c r="I224" s="7">
        <f t="shared" si="67"/>
        <v>0.12</v>
      </c>
      <c r="J224" s="8">
        <f t="shared" si="62"/>
        <v>3.0000000000000001E-3</v>
      </c>
    </row>
    <row r="225" spans="1:51" ht="15.75" customHeight="1" x14ac:dyDescent="0.25">
      <c r="A225" s="201"/>
      <c r="B225" s="60">
        <f t="shared" si="63"/>
        <v>1</v>
      </c>
      <c r="C225" s="188"/>
      <c r="D225" s="36" t="s">
        <v>11</v>
      </c>
      <c r="E225" s="6">
        <v>3.0000000000000001E-3</v>
      </c>
      <c r="F225" s="58">
        <f t="shared" si="64"/>
        <v>1</v>
      </c>
      <c r="G225" s="47">
        <v>27</v>
      </c>
      <c r="H225" s="5">
        <f t="shared" si="66"/>
        <v>8.1000000000000003E-2</v>
      </c>
      <c r="I225" s="7">
        <f t="shared" si="67"/>
        <v>8.1000000000000003E-2</v>
      </c>
      <c r="J225" s="8">
        <f t="shared" si="62"/>
        <v>3.0000000000000001E-3</v>
      </c>
    </row>
    <row r="226" spans="1:51" ht="15.75" customHeight="1" x14ac:dyDescent="0.25">
      <c r="A226" s="201"/>
      <c r="B226" s="60">
        <f t="shared" si="63"/>
        <v>1</v>
      </c>
      <c r="C226" s="183" t="s">
        <v>42</v>
      </c>
      <c r="D226" s="36" t="s">
        <v>44</v>
      </c>
      <c r="E226" s="6">
        <v>5.0999999999999997E-2</v>
      </c>
      <c r="F226" s="58">
        <f t="shared" si="64"/>
        <v>1</v>
      </c>
      <c r="G226" s="47">
        <v>55</v>
      </c>
      <c r="H226" s="5">
        <f t="shared" si="66"/>
        <v>2.8049999999999997</v>
      </c>
      <c r="I226" s="7">
        <f t="shared" si="67"/>
        <v>2.8049999999999997</v>
      </c>
      <c r="J226" s="8">
        <f t="shared" si="62"/>
        <v>5.0999999999999997E-2</v>
      </c>
    </row>
    <row r="227" spans="1:51" ht="15.75" customHeight="1" x14ac:dyDescent="0.25">
      <c r="A227" s="201"/>
      <c r="B227" s="60">
        <f t="shared" si="63"/>
        <v>1</v>
      </c>
      <c r="C227" s="185"/>
      <c r="D227" s="36" t="s">
        <v>27</v>
      </c>
      <c r="E227" s="6">
        <v>5.0000000000000001E-3</v>
      </c>
      <c r="F227" s="58">
        <f t="shared" si="64"/>
        <v>1</v>
      </c>
      <c r="G227" s="47">
        <v>750</v>
      </c>
      <c r="H227" s="5">
        <f t="shared" si="66"/>
        <v>3.75</v>
      </c>
      <c r="I227" s="7">
        <f t="shared" si="67"/>
        <v>3.75</v>
      </c>
      <c r="J227" s="8">
        <f t="shared" si="62"/>
        <v>5.0000000000000001E-3</v>
      </c>
      <c r="L227"/>
      <c r="M227"/>
      <c r="N227"/>
      <c r="O227"/>
    </row>
    <row r="228" spans="1:51" ht="15.75" customHeight="1" x14ac:dyDescent="0.25">
      <c r="A228" s="201"/>
      <c r="B228" s="60">
        <f t="shared" si="63"/>
        <v>1</v>
      </c>
      <c r="C228" s="183" t="s">
        <v>39</v>
      </c>
      <c r="D228" s="36" t="s">
        <v>76</v>
      </c>
      <c r="E228" s="44">
        <v>0.02</v>
      </c>
      <c r="F228" s="58">
        <f t="shared" si="64"/>
        <v>1</v>
      </c>
      <c r="G228" s="47">
        <v>140</v>
      </c>
      <c r="H228" s="5">
        <f t="shared" si="66"/>
        <v>2.8000000000000003</v>
      </c>
      <c r="I228" s="7">
        <f t="shared" si="67"/>
        <v>2.8000000000000003</v>
      </c>
      <c r="J228" s="8">
        <f t="shared" si="62"/>
        <v>0.02</v>
      </c>
      <c r="L228"/>
      <c r="M228"/>
      <c r="N228"/>
      <c r="O228"/>
    </row>
    <row r="229" spans="1:51" ht="15.75" customHeight="1" x14ac:dyDescent="0.25">
      <c r="A229" s="201"/>
      <c r="B229" s="60">
        <f t="shared" si="63"/>
        <v>1</v>
      </c>
      <c r="C229" s="184"/>
      <c r="D229" s="36" t="s">
        <v>12</v>
      </c>
      <c r="E229" s="44">
        <v>0.02</v>
      </c>
      <c r="F229" s="58">
        <f t="shared" si="64"/>
        <v>1</v>
      </c>
      <c r="G229" s="47">
        <v>55</v>
      </c>
      <c r="H229" s="5">
        <f t="shared" si="66"/>
        <v>1.1000000000000001</v>
      </c>
      <c r="I229" s="7">
        <f t="shared" si="67"/>
        <v>1.1000000000000001</v>
      </c>
      <c r="J229" s="8">
        <f t="shared" si="62"/>
        <v>0.02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63"/>
        <v>1</v>
      </c>
      <c r="C230" s="184"/>
      <c r="D230" s="36" t="s">
        <v>13</v>
      </c>
      <c r="E230" s="19">
        <v>2.0000000000000001E-4</v>
      </c>
      <c r="F230" s="58">
        <f t="shared" si="64"/>
        <v>1</v>
      </c>
      <c r="G230" s="47">
        <v>1000</v>
      </c>
      <c r="H230" s="5">
        <f t="shared" si="66"/>
        <v>0.2</v>
      </c>
      <c r="I230" s="7">
        <f t="shared" si="67"/>
        <v>0.2</v>
      </c>
      <c r="J230" s="8">
        <f t="shared" si="62"/>
        <v>2.0000000000000001E-4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63"/>
        <v>1</v>
      </c>
      <c r="C231" s="185"/>
      <c r="D231" s="36" t="s">
        <v>79</v>
      </c>
      <c r="E231" s="44">
        <v>0.2</v>
      </c>
      <c r="F231" s="58">
        <f t="shared" si="64"/>
        <v>1</v>
      </c>
      <c r="G231" s="47"/>
      <c r="H231" s="5"/>
      <c r="I231" s="7"/>
      <c r="J231" s="8">
        <f t="shared" si="62"/>
        <v>0.2</v>
      </c>
    </row>
    <row r="232" spans="1:51" ht="15.75" customHeight="1" x14ac:dyDescent="0.25">
      <c r="A232" s="201"/>
      <c r="B232" s="60">
        <f t="shared" si="63"/>
        <v>1</v>
      </c>
      <c r="C232" s="3" t="s">
        <v>38</v>
      </c>
      <c r="D232" s="41" t="s">
        <v>38</v>
      </c>
      <c r="E232" s="6">
        <v>0.04</v>
      </c>
      <c r="F232" s="58">
        <f t="shared" si="64"/>
        <v>1</v>
      </c>
      <c r="G232" s="47">
        <v>40</v>
      </c>
      <c r="H232" s="5">
        <f>G232*E232</f>
        <v>1.6</v>
      </c>
      <c r="I232" s="7">
        <f>J232*G232</f>
        <v>1.6</v>
      </c>
      <c r="J232" s="8">
        <f t="shared" si="62"/>
        <v>0.04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132"/>
      <c r="G233" s="132"/>
      <c r="H233" s="2">
        <f>SUM(H211:H232)</f>
        <v>61</v>
      </c>
      <c r="I233" s="2">
        <f t="shared" ref="I233:J233" si="68">SUM(I211:I232)</f>
        <v>61</v>
      </c>
      <c r="J233" s="45">
        <f t="shared" si="68"/>
        <v>0.84846000000000021</v>
      </c>
    </row>
    <row r="234" spans="1:51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3.5999999999999997E-2</v>
      </c>
      <c r="F234" s="47">
        <v>2</v>
      </c>
      <c r="G234" s="47">
        <v>38</v>
      </c>
      <c r="H234" s="5">
        <f t="shared" ref="H234:H246" si="69">G234*E234</f>
        <v>1.3679999999999999</v>
      </c>
      <c r="I234" s="7">
        <f t="shared" ref="I234:I246" si="70">J234*G234</f>
        <v>2.7359999999999998</v>
      </c>
      <c r="J234" s="8">
        <f>F234*E234</f>
        <v>7.1999999999999995E-2</v>
      </c>
    </row>
    <row r="235" spans="1:51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5.0000000000000001E-3</v>
      </c>
      <c r="F235" s="58">
        <f>F234</f>
        <v>2</v>
      </c>
      <c r="G235" s="47">
        <v>130</v>
      </c>
      <c r="H235" s="5">
        <f t="shared" si="69"/>
        <v>0.65</v>
      </c>
      <c r="I235" s="7">
        <f t="shared" si="70"/>
        <v>1.3</v>
      </c>
      <c r="J235" s="8">
        <f t="shared" ref="J235:J258" si="71">F235*E235</f>
        <v>0.01</v>
      </c>
    </row>
    <row r="236" spans="1:51" ht="15.75" customHeight="1" x14ac:dyDescent="0.25">
      <c r="A236" s="181"/>
      <c r="B236" s="60">
        <f t="shared" ref="B236:B258" si="72">B235</f>
        <v>2</v>
      </c>
      <c r="C236" s="195"/>
      <c r="D236" s="36" t="s">
        <v>17</v>
      </c>
      <c r="E236" s="6">
        <v>5.0000000000000001E-3</v>
      </c>
      <c r="F236" s="58">
        <f t="shared" ref="F236:F258" si="73">F235</f>
        <v>2</v>
      </c>
      <c r="G236" s="48">
        <v>450</v>
      </c>
      <c r="H236" s="5">
        <f t="shared" si="69"/>
        <v>2.25</v>
      </c>
      <c r="I236" s="7">
        <f t="shared" si="70"/>
        <v>4.5</v>
      </c>
      <c r="J236" s="8">
        <f t="shared" si="71"/>
        <v>0.01</v>
      </c>
      <c r="L236"/>
      <c r="M236"/>
      <c r="N236"/>
      <c r="O236"/>
    </row>
    <row r="237" spans="1:51" ht="15.75" customHeight="1" x14ac:dyDescent="0.25">
      <c r="A237" s="181"/>
      <c r="B237" s="60">
        <f t="shared" si="72"/>
        <v>2</v>
      </c>
      <c r="C237" s="195"/>
      <c r="D237" s="37" t="s">
        <v>7</v>
      </c>
      <c r="E237" s="6">
        <v>2E-3</v>
      </c>
      <c r="F237" s="58">
        <f t="shared" si="73"/>
        <v>2</v>
      </c>
      <c r="G237" s="49">
        <v>115</v>
      </c>
      <c r="H237" s="5">
        <f t="shared" si="69"/>
        <v>0.23</v>
      </c>
      <c r="I237" s="7">
        <f t="shared" si="70"/>
        <v>0.46</v>
      </c>
      <c r="J237" s="8">
        <f t="shared" si="71"/>
        <v>4.0000000000000001E-3</v>
      </c>
      <c r="L237"/>
      <c r="M237"/>
      <c r="N237"/>
      <c r="O237"/>
    </row>
    <row r="238" spans="1:51" ht="15.75" customHeight="1" x14ac:dyDescent="0.25">
      <c r="A238" s="181"/>
      <c r="B238" s="60">
        <f t="shared" si="72"/>
        <v>2</v>
      </c>
      <c r="C238" s="196" t="s">
        <v>40</v>
      </c>
      <c r="D238" s="36" t="s">
        <v>4</v>
      </c>
      <c r="E238" s="44">
        <v>2.5000000000000001E-2</v>
      </c>
      <c r="F238" s="58">
        <f t="shared" si="73"/>
        <v>2</v>
      </c>
      <c r="G238" s="47">
        <v>50</v>
      </c>
      <c r="H238" s="5">
        <f t="shared" si="69"/>
        <v>1.25</v>
      </c>
      <c r="I238" s="7">
        <f t="shared" si="70"/>
        <v>2.5</v>
      </c>
      <c r="J238" s="8">
        <f t="shared" si="71"/>
        <v>0.05</v>
      </c>
      <c r="L238"/>
      <c r="M238"/>
      <c r="N238"/>
      <c r="O238"/>
    </row>
    <row r="239" spans="1:51" ht="15.75" customHeight="1" x14ac:dyDescent="0.25">
      <c r="A239" s="181"/>
      <c r="B239" s="60">
        <f t="shared" si="72"/>
        <v>2</v>
      </c>
      <c r="C239" s="197"/>
      <c r="D239" s="36" t="s">
        <v>6</v>
      </c>
      <c r="E239" s="44">
        <v>0.01</v>
      </c>
      <c r="F239" s="58">
        <f t="shared" si="73"/>
        <v>2</v>
      </c>
      <c r="G239" s="48">
        <v>38</v>
      </c>
      <c r="H239" s="5">
        <f t="shared" si="69"/>
        <v>0.38</v>
      </c>
      <c r="I239" s="7">
        <f t="shared" si="70"/>
        <v>0.76</v>
      </c>
      <c r="J239" s="8">
        <f t="shared" si="71"/>
        <v>0.02</v>
      </c>
      <c r="L239"/>
      <c r="M239"/>
      <c r="N239"/>
      <c r="O239"/>
    </row>
    <row r="240" spans="1:51" ht="15.75" customHeight="1" x14ac:dyDescent="0.25">
      <c r="A240" s="181"/>
      <c r="B240" s="60">
        <f t="shared" si="72"/>
        <v>2</v>
      </c>
      <c r="C240" s="197"/>
      <c r="D240" s="36" t="s">
        <v>8</v>
      </c>
      <c r="E240" s="44">
        <v>2.5000000000000001E-2</v>
      </c>
      <c r="F240" s="58">
        <f t="shared" si="73"/>
        <v>2</v>
      </c>
      <c r="G240" s="49">
        <v>50</v>
      </c>
      <c r="H240" s="5">
        <f t="shared" si="69"/>
        <v>1.25</v>
      </c>
      <c r="I240" s="7">
        <f t="shared" si="70"/>
        <v>2.5</v>
      </c>
      <c r="J240" s="8">
        <f t="shared" si="71"/>
        <v>0.05</v>
      </c>
      <c r="L240"/>
      <c r="M240"/>
      <c r="N240"/>
      <c r="O240"/>
    </row>
    <row r="241" spans="1:15" ht="15.75" customHeight="1" x14ac:dyDescent="0.25">
      <c r="A241" s="181"/>
      <c r="B241" s="60">
        <f t="shared" si="72"/>
        <v>2</v>
      </c>
      <c r="C241" s="197"/>
      <c r="D241" s="36" t="s">
        <v>9</v>
      </c>
      <c r="E241" s="44">
        <v>7.0000000000000001E-3</v>
      </c>
      <c r="F241" s="58">
        <f t="shared" si="73"/>
        <v>2</v>
      </c>
      <c r="G241" s="50">
        <v>40</v>
      </c>
      <c r="H241" s="5">
        <f t="shared" si="69"/>
        <v>0.28000000000000003</v>
      </c>
      <c r="I241" s="7">
        <f t="shared" si="70"/>
        <v>0.56000000000000005</v>
      </c>
      <c r="J241" s="8">
        <f t="shared" si="71"/>
        <v>1.4E-2</v>
      </c>
      <c r="L241"/>
      <c r="M241"/>
      <c r="N241"/>
      <c r="O241"/>
    </row>
    <row r="242" spans="1:15" ht="15.75" customHeight="1" x14ac:dyDescent="0.25">
      <c r="A242" s="181"/>
      <c r="B242" s="60">
        <f t="shared" si="72"/>
        <v>2</v>
      </c>
      <c r="C242" s="197"/>
      <c r="D242" s="36" t="s">
        <v>11</v>
      </c>
      <c r="E242" s="44">
        <v>7.0000000000000001E-3</v>
      </c>
      <c r="F242" s="58">
        <f t="shared" si="73"/>
        <v>2</v>
      </c>
      <c r="G242" s="47">
        <v>27</v>
      </c>
      <c r="H242" s="5">
        <f t="shared" si="69"/>
        <v>0.189</v>
      </c>
      <c r="I242" s="7">
        <f t="shared" si="70"/>
        <v>0.378</v>
      </c>
      <c r="J242" s="8">
        <f t="shared" si="71"/>
        <v>1.4E-2</v>
      </c>
      <c r="L242"/>
      <c r="M242"/>
      <c r="N242"/>
      <c r="O242"/>
    </row>
    <row r="243" spans="1:15" ht="15.75" customHeight="1" x14ac:dyDescent="0.25">
      <c r="A243" s="181"/>
      <c r="B243" s="60">
        <f t="shared" si="72"/>
        <v>2</v>
      </c>
      <c r="C243" s="197"/>
      <c r="D243" s="36" t="s">
        <v>32</v>
      </c>
      <c r="E243" s="19">
        <v>2E-3</v>
      </c>
      <c r="F243" s="58">
        <f t="shared" si="73"/>
        <v>2</v>
      </c>
      <c r="G243" s="47">
        <v>190</v>
      </c>
      <c r="H243" s="5">
        <f t="shared" si="69"/>
        <v>0.38</v>
      </c>
      <c r="I243" s="7">
        <f t="shared" si="70"/>
        <v>0.76</v>
      </c>
      <c r="J243" s="8">
        <f t="shared" si="71"/>
        <v>4.0000000000000001E-3</v>
      </c>
      <c r="L243"/>
      <c r="M243"/>
      <c r="N243"/>
      <c r="O243"/>
    </row>
    <row r="244" spans="1:15" ht="15.75" customHeight="1" x14ac:dyDescent="0.25">
      <c r="A244" s="181"/>
      <c r="B244" s="60">
        <f t="shared" si="72"/>
        <v>2</v>
      </c>
      <c r="C244" s="197"/>
      <c r="D244" s="36" t="s">
        <v>27</v>
      </c>
      <c r="E244" s="44">
        <v>4.0000000000000001E-3</v>
      </c>
      <c r="F244" s="58">
        <f t="shared" si="73"/>
        <v>2</v>
      </c>
      <c r="G244" s="47">
        <v>750</v>
      </c>
      <c r="H244" s="5">
        <f t="shared" si="69"/>
        <v>3</v>
      </c>
      <c r="I244" s="7">
        <f t="shared" si="70"/>
        <v>6</v>
      </c>
      <c r="J244" s="8">
        <f t="shared" si="71"/>
        <v>8.0000000000000002E-3</v>
      </c>
      <c r="L244"/>
      <c r="M244"/>
      <c r="N244"/>
      <c r="O244"/>
    </row>
    <row r="245" spans="1:15" ht="15.75" customHeight="1" x14ac:dyDescent="0.25">
      <c r="A245" s="181"/>
      <c r="B245" s="60">
        <f t="shared" si="72"/>
        <v>2</v>
      </c>
      <c r="C245" s="197"/>
      <c r="D245" s="36" t="s">
        <v>12</v>
      </c>
      <c r="E245" s="19">
        <v>2.5000000000000001E-3</v>
      </c>
      <c r="F245" s="58">
        <f t="shared" si="73"/>
        <v>2</v>
      </c>
      <c r="G245" s="47">
        <v>55</v>
      </c>
      <c r="H245" s="5">
        <f t="shared" si="69"/>
        <v>0.13750000000000001</v>
      </c>
      <c r="I245" s="7">
        <f t="shared" si="70"/>
        <v>0.27500000000000002</v>
      </c>
      <c r="J245" s="8">
        <f t="shared" si="71"/>
        <v>5.0000000000000001E-3</v>
      </c>
      <c r="L245"/>
      <c r="M245"/>
      <c r="N245"/>
      <c r="O245"/>
    </row>
    <row r="246" spans="1:15" ht="15.75" customHeight="1" x14ac:dyDescent="0.25">
      <c r="A246" s="181"/>
      <c r="B246" s="60">
        <f t="shared" si="72"/>
        <v>2</v>
      </c>
      <c r="C246" s="197"/>
      <c r="D246" s="36" t="s">
        <v>13</v>
      </c>
      <c r="E246" s="19">
        <v>4.0000000000000002E-4</v>
      </c>
      <c r="F246" s="58">
        <f t="shared" si="73"/>
        <v>2</v>
      </c>
      <c r="G246" s="47">
        <v>1000</v>
      </c>
      <c r="H246" s="5">
        <f t="shared" si="69"/>
        <v>0.4</v>
      </c>
      <c r="I246" s="7">
        <f t="shared" si="70"/>
        <v>0.8</v>
      </c>
      <c r="J246" s="8">
        <f t="shared" si="71"/>
        <v>8.0000000000000004E-4</v>
      </c>
      <c r="L246"/>
      <c r="M246"/>
      <c r="N246"/>
      <c r="O246"/>
    </row>
    <row r="247" spans="1:15" ht="15.75" customHeight="1" x14ac:dyDescent="0.25">
      <c r="A247" s="181"/>
      <c r="B247" s="60">
        <f t="shared" si="72"/>
        <v>2</v>
      </c>
      <c r="C247" s="198"/>
      <c r="D247" s="36" t="s">
        <v>79</v>
      </c>
      <c r="E247" s="44">
        <v>0.2</v>
      </c>
      <c r="F247" s="58">
        <f t="shared" si="73"/>
        <v>2</v>
      </c>
      <c r="G247" s="47"/>
      <c r="H247" s="5"/>
      <c r="I247" s="7"/>
      <c r="J247" s="8">
        <f>F247*E247</f>
        <v>0.4</v>
      </c>
      <c r="L247"/>
      <c r="M247"/>
      <c r="N247"/>
      <c r="O247"/>
    </row>
    <row r="248" spans="1:15" ht="15.75" customHeight="1" x14ac:dyDescent="0.25">
      <c r="A248" s="181"/>
      <c r="B248" s="60">
        <f t="shared" si="72"/>
        <v>2</v>
      </c>
      <c r="C248" s="199" t="s">
        <v>102</v>
      </c>
      <c r="D248" s="37" t="s">
        <v>77</v>
      </c>
      <c r="E248" s="6">
        <f>H248/G248</f>
        <v>4.753124999999999E-2</v>
      </c>
      <c r="F248" s="58">
        <f t="shared" si="73"/>
        <v>2</v>
      </c>
      <c r="G248" s="48">
        <v>400</v>
      </c>
      <c r="H248" s="5">
        <f>61-H234-H235-H236-H237-H238-H239-H240-H241-H242-H243-H244-H245-H246-H247-H249-H250-H251-H252-H253-H254-H255-H256-H257-H258</f>
        <v>19.012499999999996</v>
      </c>
      <c r="I248" s="7">
        <f t="shared" ref="I248:I258" si="74">J248*G248</f>
        <v>38.024999999999991</v>
      </c>
      <c r="J248" s="6">
        <f t="shared" si="71"/>
        <v>9.506249999999998E-2</v>
      </c>
      <c r="L248"/>
      <c r="M248"/>
      <c r="N248"/>
      <c r="O248"/>
    </row>
    <row r="249" spans="1:15" ht="15.75" customHeight="1" x14ac:dyDescent="0.25">
      <c r="A249" s="181"/>
      <c r="B249" s="60">
        <f t="shared" si="72"/>
        <v>2</v>
      </c>
      <c r="C249" s="199"/>
      <c r="D249" s="37" t="s">
        <v>38</v>
      </c>
      <c r="E249" s="6">
        <v>9.0000000000000011E-3</v>
      </c>
      <c r="F249" s="58">
        <f t="shared" si="73"/>
        <v>2</v>
      </c>
      <c r="G249" s="48">
        <v>40</v>
      </c>
      <c r="H249" s="5">
        <f t="shared" ref="H249:H258" si="75">G249*E249</f>
        <v>0.36000000000000004</v>
      </c>
      <c r="I249" s="7">
        <f t="shared" si="74"/>
        <v>0.72000000000000008</v>
      </c>
      <c r="J249" s="6">
        <f t="shared" si="71"/>
        <v>1.8000000000000002E-2</v>
      </c>
      <c r="L249"/>
      <c r="M249"/>
      <c r="N249"/>
      <c r="O249"/>
    </row>
    <row r="250" spans="1:15" ht="15.75" customHeight="1" x14ac:dyDescent="0.25">
      <c r="A250" s="181"/>
      <c r="B250" s="60">
        <f t="shared" si="72"/>
        <v>2</v>
      </c>
      <c r="C250" s="199"/>
      <c r="D250" s="37" t="s">
        <v>69</v>
      </c>
      <c r="E250" s="6">
        <v>1.2E-2</v>
      </c>
      <c r="F250" s="58">
        <f t="shared" si="73"/>
        <v>2</v>
      </c>
      <c r="G250" s="48">
        <v>84</v>
      </c>
      <c r="H250" s="5">
        <f t="shared" si="75"/>
        <v>1.008</v>
      </c>
      <c r="I250" s="7">
        <f t="shared" si="74"/>
        <v>2.016</v>
      </c>
      <c r="J250" s="6">
        <f t="shared" si="71"/>
        <v>2.4E-2</v>
      </c>
      <c r="L250"/>
      <c r="M250"/>
      <c r="N250"/>
      <c r="O250"/>
    </row>
    <row r="251" spans="1:15" ht="15.75" customHeight="1" x14ac:dyDescent="0.25">
      <c r="A251" s="181"/>
      <c r="B251" s="60">
        <f t="shared" si="72"/>
        <v>2</v>
      </c>
      <c r="C251" s="199"/>
      <c r="D251" s="37" t="s">
        <v>19</v>
      </c>
      <c r="E251" s="6">
        <v>5.0000000000000001E-3</v>
      </c>
      <c r="F251" s="58">
        <f t="shared" si="73"/>
        <v>2</v>
      </c>
      <c r="G251" s="48">
        <v>180</v>
      </c>
      <c r="H251" s="5">
        <f t="shared" si="75"/>
        <v>0.9</v>
      </c>
      <c r="I251" s="7">
        <f t="shared" si="74"/>
        <v>1.8</v>
      </c>
      <c r="J251" s="6">
        <f t="shared" si="71"/>
        <v>0.01</v>
      </c>
      <c r="L251"/>
      <c r="M251"/>
      <c r="N251"/>
      <c r="O251"/>
    </row>
    <row r="252" spans="1:15" ht="15.75" customHeight="1" x14ac:dyDescent="0.25">
      <c r="A252" s="181"/>
      <c r="B252" s="60">
        <f t="shared" si="72"/>
        <v>2</v>
      </c>
      <c r="C252" s="199"/>
      <c r="D252" s="37" t="s">
        <v>7</v>
      </c>
      <c r="E252" s="6">
        <v>3.0000000000000001E-3</v>
      </c>
      <c r="F252" s="58">
        <f t="shared" si="73"/>
        <v>2</v>
      </c>
      <c r="G252" s="48">
        <v>115</v>
      </c>
      <c r="H252" s="5">
        <f t="shared" si="75"/>
        <v>0.34500000000000003</v>
      </c>
      <c r="I252" s="7">
        <f t="shared" si="74"/>
        <v>0.69000000000000006</v>
      </c>
      <c r="J252" s="6">
        <f t="shared" si="71"/>
        <v>6.0000000000000001E-3</v>
      </c>
    </row>
    <row r="253" spans="1:15" ht="15.75" customHeight="1" x14ac:dyDescent="0.25">
      <c r="A253" s="181"/>
      <c r="B253" s="60">
        <f t="shared" si="72"/>
        <v>2</v>
      </c>
      <c r="C253" s="200" t="s">
        <v>37</v>
      </c>
      <c r="D253" s="36" t="s">
        <v>8</v>
      </c>
      <c r="E253" s="6">
        <v>0.16</v>
      </c>
      <c r="F253" s="58">
        <f t="shared" si="73"/>
        <v>2</v>
      </c>
      <c r="G253" s="47">
        <v>50</v>
      </c>
      <c r="H253" s="5">
        <f t="shared" si="75"/>
        <v>8</v>
      </c>
      <c r="I253" s="7">
        <f t="shared" si="74"/>
        <v>16</v>
      </c>
      <c r="J253" s="8">
        <f t="shared" si="71"/>
        <v>0.32</v>
      </c>
    </row>
    <row r="254" spans="1:15" ht="15.75" customHeight="1" x14ac:dyDescent="0.25">
      <c r="A254" s="181"/>
      <c r="B254" s="60">
        <f t="shared" si="72"/>
        <v>2</v>
      </c>
      <c r="C254" s="200"/>
      <c r="D254" s="36" t="s">
        <v>27</v>
      </c>
      <c r="E254" s="6">
        <v>5.0000000000000001E-3</v>
      </c>
      <c r="F254" s="58">
        <f t="shared" si="73"/>
        <v>2</v>
      </c>
      <c r="G254" s="47">
        <v>750</v>
      </c>
      <c r="H254" s="5">
        <f t="shared" si="75"/>
        <v>3.75</v>
      </c>
      <c r="I254" s="7">
        <f t="shared" si="74"/>
        <v>7.5</v>
      </c>
      <c r="J254" s="8">
        <f t="shared" si="71"/>
        <v>0.01</v>
      </c>
    </row>
    <row r="255" spans="1:15" ht="15.75" customHeight="1" x14ac:dyDescent="0.25">
      <c r="A255" s="181"/>
      <c r="B255" s="60">
        <f t="shared" si="72"/>
        <v>2</v>
      </c>
      <c r="C255" s="200"/>
      <c r="D255" s="36" t="s">
        <v>69</v>
      </c>
      <c r="E255" s="6">
        <v>1.4999999999999999E-2</v>
      </c>
      <c r="F255" s="58">
        <f t="shared" si="73"/>
        <v>2</v>
      </c>
      <c r="G255" s="47">
        <v>84</v>
      </c>
      <c r="H255" s="5">
        <f t="shared" si="75"/>
        <v>1.26</v>
      </c>
      <c r="I255" s="7">
        <f t="shared" si="74"/>
        <v>2.52</v>
      </c>
      <c r="J255" s="8">
        <f t="shared" si="71"/>
        <v>0.03</v>
      </c>
      <c r="L255"/>
      <c r="M255"/>
      <c r="N255"/>
      <c r="O255"/>
    </row>
    <row r="256" spans="1:15" ht="15.75" customHeight="1" x14ac:dyDescent="0.25">
      <c r="A256" s="181"/>
      <c r="B256" s="60">
        <f t="shared" si="72"/>
        <v>2</v>
      </c>
      <c r="C256" s="136" t="s">
        <v>65</v>
      </c>
      <c r="D256" s="38" t="s">
        <v>65</v>
      </c>
      <c r="E256" s="44">
        <v>0.2</v>
      </c>
      <c r="F256" s="58">
        <f t="shared" si="73"/>
        <v>2</v>
      </c>
      <c r="G256" s="47">
        <v>65</v>
      </c>
      <c r="H256" s="137">
        <f t="shared" si="75"/>
        <v>13</v>
      </c>
      <c r="I256" s="7">
        <f t="shared" si="74"/>
        <v>26</v>
      </c>
      <c r="J256" s="8">
        <f t="shared" si="71"/>
        <v>0.4</v>
      </c>
    </row>
    <row r="257" spans="1:51" ht="15.75" customHeight="1" x14ac:dyDescent="0.25">
      <c r="A257" s="181"/>
      <c r="B257" s="60">
        <f t="shared" si="72"/>
        <v>2</v>
      </c>
      <c r="C257" s="3" t="s">
        <v>38</v>
      </c>
      <c r="D257" s="41" t="s">
        <v>38</v>
      </c>
      <c r="E257" s="6">
        <v>0.04</v>
      </c>
      <c r="F257" s="58">
        <f t="shared" si="73"/>
        <v>2</v>
      </c>
      <c r="G257" s="47">
        <v>40</v>
      </c>
      <c r="H257" s="5">
        <f t="shared" si="75"/>
        <v>1.6</v>
      </c>
      <c r="I257" s="7">
        <f t="shared" si="74"/>
        <v>3.2</v>
      </c>
      <c r="J257" s="8">
        <f t="shared" si="71"/>
        <v>0.08</v>
      </c>
    </row>
    <row r="258" spans="1:51" ht="15.75" customHeight="1" x14ac:dyDescent="0.25">
      <c r="A258" s="191"/>
      <c r="B258" s="60">
        <f t="shared" si="72"/>
        <v>2</v>
      </c>
      <c r="C258" s="134" t="s">
        <v>22</v>
      </c>
      <c r="D258" s="39" t="s">
        <v>22</v>
      </c>
      <c r="E258" s="6">
        <v>0</v>
      </c>
      <c r="F258" s="58">
        <f t="shared" si="73"/>
        <v>2</v>
      </c>
      <c r="G258" s="48">
        <v>95</v>
      </c>
      <c r="H258" s="5">
        <f t="shared" si="75"/>
        <v>0</v>
      </c>
      <c r="I258" s="7">
        <f t="shared" si="74"/>
        <v>0</v>
      </c>
      <c r="J258" s="8">
        <f t="shared" si="71"/>
        <v>0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132"/>
      <c r="G259" s="132"/>
      <c r="H259" s="2">
        <f>SUM(H234:H258)</f>
        <v>60.999999999999993</v>
      </c>
      <c r="I259" s="2">
        <f t="shared" ref="I259:J259" si="76">SUM(I234:I258)</f>
        <v>121.99999999999999</v>
      </c>
      <c r="J259" s="45">
        <f t="shared" si="76"/>
        <v>1.6548625000000001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v>1</v>
      </c>
      <c r="G263" s="47">
        <v>38</v>
      </c>
      <c r="H263" s="137">
        <f t="shared" ref="H263:H268" si="77">G263*E263</f>
        <v>0.98799999999999999</v>
      </c>
      <c r="I263" s="7">
        <f t="shared" ref="I263:I272" si="78">J263*G263</f>
        <v>0.98799999999999999</v>
      </c>
      <c r="J263" s="8">
        <f>F263*E263</f>
        <v>2.5999999999999999E-2</v>
      </c>
      <c r="L263" s="17"/>
    </row>
    <row r="264" spans="1:51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1</v>
      </c>
      <c r="G264" s="47">
        <v>115</v>
      </c>
      <c r="H264" s="137">
        <f t="shared" si="77"/>
        <v>0.69000000000000006</v>
      </c>
      <c r="I264" s="7">
        <f t="shared" si="78"/>
        <v>0.69000000000000006</v>
      </c>
      <c r="J264" s="8">
        <f t="shared" ref="J264:J268" si="79">F264*E264</f>
        <v>6.0000000000000001E-3</v>
      </c>
      <c r="L264" s="17"/>
    </row>
    <row r="265" spans="1:51" ht="15.75" customHeight="1" x14ac:dyDescent="0.25">
      <c r="A265" s="181"/>
      <c r="B265" s="60">
        <f t="shared" ref="B265:B280" si="80">B264</f>
        <v>2</v>
      </c>
      <c r="C265" s="193"/>
      <c r="D265" s="36" t="s">
        <v>8</v>
      </c>
      <c r="E265" s="44">
        <v>3.5000000000000003E-2</v>
      </c>
      <c r="F265" s="58">
        <f t="shared" ref="F265:F280" si="81">F264</f>
        <v>1</v>
      </c>
      <c r="G265" s="47">
        <v>50</v>
      </c>
      <c r="H265" s="137">
        <f t="shared" si="77"/>
        <v>1.7500000000000002</v>
      </c>
      <c r="I265" s="7">
        <f t="shared" si="78"/>
        <v>1.7500000000000002</v>
      </c>
      <c r="J265" s="8">
        <f t="shared" si="79"/>
        <v>3.5000000000000003E-2</v>
      </c>
      <c r="L265" s="17"/>
    </row>
    <row r="266" spans="1:51" ht="15.75" customHeight="1" x14ac:dyDescent="0.25">
      <c r="A266" s="181"/>
      <c r="B266" s="60">
        <f t="shared" si="80"/>
        <v>2</v>
      </c>
      <c r="C266" s="193"/>
      <c r="D266" s="36" t="s">
        <v>10</v>
      </c>
      <c r="E266" s="44">
        <v>2.5000000000000001E-2</v>
      </c>
      <c r="F266" s="58">
        <f t="shared" si="81"/>
        <v>1</v>
      </c>
      <c r="G266" s="47">
        <v>55</v>
      </c>
      <c r="H266" s="137">
        <f t="shared" si="77"/>
        <v>1.375</v>
      </c>
      <c r="I266" s="7">
        <f t="shared" si="78"/>
        <v>1.375</v>
      </c>
      <c r="J266" s="8">
        <f t="shared" si="79"/>
        <v>2.5000000000000001E-2</v>
      </c>
      <c r="L266" s="17"/>
    </row>
    <row r="267" spans="1:51" ht="15.75" customHeight="1" x14ac:dyDescent="0.25">
      <c r="A267" s="181"/>
      <c r="B267" s="60">
        <f t="shared" si="80"/>
        <v>2</v>
      </c>
      <c r="C267" s="193"/>
      <c r="D267" s="36" t="s">
        <v>9</v>
      </c>
      <c r="E267" s="44">
        <v>1.9E-2</v>
      </c>
      <c r="F267" s="58">
        <f t="shared" si="81"/>
        <v>1</v>
      </c>
      <c r="G267" s="47">
        <v>40</v>
      </c>
      <c r="H267" s="137">
        <f t="shared" si="77"/>
        <v>0.76</v>
      </c>
      <c r="I267" s="7">
        <f t="shared" si="78"/>
        <v>0.76</v>
      </c>
      <c r="J267" s="8">
        <f t="shared" si="79"/>
        <v>1.9E-2</v>
      </c>
      <c r="L267" s="17"/>
    </row>
    <row r="268" spans="1:51" ht="15.75" customHeight="1" x14ac:dyDescent="0.25">
      <c r="A268" s="181"/>
      <c r="B268" s="60">
        <f t="shared" si="80"/>
        <v>2</v>
      </c>
      <c r="C268" s="194"/>
      <c r="D268" s="36" t="s">
        <v>11</v>
      </c>
      <c r="E268" s="44">
        <v>1.7999999999999999E-2</v>
      </c>
      <c r="F268" s="58">
        <f t="shared" si="81"/>
        <v>1</v>
      </c>
      <c r="G268" s="47">
        <v>27</v>
      </c>
      <c r="H268" s="137">
        <f t="shared" si="77"/>
        <v>0.48599999999999999</v>
      </c>
      <c r="I268" s="7">
        <f t="shared" si="78"/>
        <v>0.48599999999999999</v>
      </c>
      <c r="J268" s="8">
        <f t="shared" si="79"/>
        <v>1.7999999999999999E-2</v>
      </c>
    </row>
    <row r="269" spans="1:51" ht="15.75" customHeight="1" x14ac:dyDescent="0.25">
      <c r="A269" s="181"/>
      <c r="B269" s="60">
        <f t="shared" si="80"/>
        <v>2</v>
      </c>
      <c r="C269" s="192" t="s">
        <v>28</v>
      </c>
      <c r="D269" s="36" t="s">
        <v>81</v>
      </c>
      <c r="E269" s="6">
        <f>H269/G269</f>
        <v>7.0252500000000023E-2</v>
      </c>
      <c r="F269" s="58">
        <f t="shared" si="81"/>
        <v>1</v>
      </c>
      <c r="G269" s="49">
        <v>400</v>
      </c>
      <c r="H269" s="5">
        <f>61-H263-H264-H265-H266-H267-H268-H270-H271-H272-H273-H274-H275-H276-H277-H278-H279-H280</f>
        <v>28.10100000000001</v>
      </c>
      <c r="I269" s="7">
        <f t="shared" si="78"/>
        <v>28.10100000000001</v>
      </c>
      <c r="J269" s="8">
        <f>F269*E269</f>
        <v>7.0252500000000023E-2</v>
      </c>
    </row>
    <row r="270" spans="1:51" ht="15.75" customHeight="1" x14ac:dyDescent="0.25">
      <c r="A270" s="181"/>
      <c r="B270" s="60">
        <f t="shared" si="80"/>
        <v>2</v>
      </c>
      <c r="C270" s="193"/>
      <c r="D270" s="36" t="s">
        <v>57</v>
      </c>
      <c r="E270" s="6">
        <v>0.03</v>
      </c>
      <c r="F270" s="58">
        <f t="shared" si="81"/>
        <v>1</v>
      </c>
      <c r="G270" s="49">
        <v>130</v>
      </c>
      <c r="H270" s="5">
        <f>G270*E270</f>
        <v>3.9</v>
      </c>
      <c r="I270" s="7">
        <f t="shared" si="78"/>
        <v>3.9</v>
      </c>
      <c r="J270" s="8">
        <f t="shared" ref="J270:J280" si="82">F270*E270</f>
        <v>0.03</v>
      </c>
    </row>
    <row r="271" spans="1:51" ht="15.75" customHeight="1" x14ac:dyDescent="0.25">
      <c r="A271" s="181"/>
      <c r="B271" s="60">
        <f t="shared" si="80"/>
        <v>2</v>
      </c>
      <c r="C271" s="193"/>
      <c r="D271" s="36" t="s">
        <v>32</v>
      </c>
      <c r="E271" s="6">
        <v>1.2E-2</v>
      </c>
      <c r="F271" s="58">
        <f t="shared" si="81"/>
        <v>1</v>
      </c>
      <c r="G271" s="49">
        <v>190</v>
      </c>
      <c r="H271" s="5">
        <f>G271*E271</f>
        <v>2.2800000000000002</v>
      </c>
      <c r="I271" s="7">
        <f t="shared" si="78"/>
        <v>2.2800000000000002</v>
      </c>
      <c r="J271" s="8">
        <f t="shared" si="82"/>
        <v>1.2E-2</v>
      </c>
    </row>
    <row r="272" spans="1:51" ht="15.75" customHeight="1" x14ac:dyDescent="0.25">
      <c r="A272" s="181"/>
      <c r="B272" s="60">
        <f t="shared" si="80"/>
        <v>2</v>
      </c>
      <c r="C272" s="193"/>
      <c r="D272" s="36" t="s">
        <v>24</v>
      </c>
      <c r="E272" s="6">
        <v>2E-3</v>
      </c>
      <c r="F272" s="58">
        <f t="shared" si="81"/>
        <v>1</v>
      </c>
      <c r="G272" s="47">
        <v>290</v>
      </c>
      <c r="H272" s="5">
        <f>G272*E272</f>
        <v>0.57999999999999996</v>
      </c>
      <c r="I272" s="7">
        <f t="shared" si="78"/>
        <v>0.57999999999999996</v>
      </c>
      <c r="J272" s="8">
        <f t="shared" si="82"/>
        <v>2E-3</v>
      </c>
    </row>
    <row r="273" spans="1:15" ht="15.75" customHeight="1" x14ac:dyDescent="0.25">
      <c r="A273" s="181"/>
      <c r="B273" s="60">
        <f t="shared" si="80"/>
        <v>2</v>
      </c>
      <c r="C273" s="194"/>
      <c r="D273" s="36" t="s">
        <v>79</v>
      </c>
      <c r="E273" s="6">
        <v>0.2</v>
      </c>
      <c r="F273" s="58">
        <f t="shared" si="81"/>
        <v>1</v>
      </c>
      <c r="G273" s="47"/>
      <c r="H273" s="5"/>
      <c r="I273" s="7"/>
      <c r="J273" s="8">
        <f t="shared" si="82"/>
        <v>0.2</v>
      </c>
    </row>
    <row r="274" spans="1:15" ht="15.75" customHeight="1" x14ac:dyDescent="0.25">
      <c r="A274" s="181"/>
      <c r="B274" s="60">
        <f t="shared" si="80"/>
        <v>2</v>
      </c>
      <c r="C274" s="192" t="s">
        <v>82</v>
      </c>
      <c r="D274" s="36" t="s">
        <v>8</v>
      </c>
      <c r="E274" s="6">
        <v>0.2</v>
      </c>
      <c r="F274" s="58">
        <f t="shared" si="81"/>
        <v>1</v>
      </c>
      <c r="G274" s="47">
        <v>50</v>
      </c>
      <c r="H274" s="5">
        <f>G274*E274</f>
        <v>10</v>
      </c>
      <c r="I274" s="7">
        <f>J274*G274</f>
        <v>10</v>
      </c>
      <c r="J274" s="8">
        <f t="shared" si="82"/>
        <v>0.2</v>
      </c>
    </row>
    <row r="275" spans="1:15" ht="15.75" customHeight="1" x14ac:dyDescent="0.25">
      <c r="A275" s="181"/>
      <c r="B275" s="60">
        <f t="shared" si="80"/>
        <v>2</v>
      </c>
      <c r="C275" s="194"/>
      <c r="D275" s="36" t="s">
        <v>27</v>
      </c>
      <c r="E275" s="6">
        <v>5.0000000000000001E-3</v>
      </c>
      <c r="F275" s="58">
        <f t="shared" si="81"/>
        <v>1</v>
      </c>
      <c r="G275" s="47">
        <v>750</v>
      </c>
      <c r="H275" s="5">
        <f>G275*E275</f>
        <v>3.75</v>
      </c>
      <c r="I275" s="7">
        <f>J275*G275</f>
        <v>3.75</v>
      </c>
      <c r="J275" s="8">
        <f t="shared" si="82"/>
        <v>5.0000000000000001E-3</v>
      </c>
    </row>
    <row r="276" spans="1:15" ht="15.75" customHeight="1" x14ac:dyDescent="0.25">
      <c r="A276" s="181"/>
      <c r="B276" s="60">
        <f t="shared" si="80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81"/>
        <v>1</v>
      </c>
      <c r="G276" s="49">
        <v>70</v>
      </c>
      <c r="H276" s="5">
        <f>G276*E276</f>
        <v>3.2199999999999998</v>
      </c>
      <c r="I276" s="7">
        <f>J276*G276</f>
        <v>3.2199999999999998</v>
      </c>
      <c r="J276" s="8">
        <f t="shared" si="82"/>
        <v>4.5999999999999999E-2</v>
      </c>
    </row>
    <row r="277" spans="1:15" ht="15.75" customHeight="1" x14ac:dyDescent="0.25">
      <c r="A277" s="181"/>
      <c r="B277" s="60">
        <f t="shared" si="80"/>
        <v>2</v>
      </c>
      <c r="C277" s="184"/>
      <c r="D277" s="36" t="s">
        <v>12</v>
      </c>
      <c r="E277" s="6">
        <v>2.4E-2</v>
      </c>
      <c r="F277" s="58">
        <f t="shared" si="81"/>
        <v>1</v>
      </c>
      <c r="G277" s="47">
        <v>55</v>
      </c>
      <c r="H277" s="5">
        <f>G277*E277</f>
        <v>1.32</v>
      </c>
      <c r="I277" s="7">
        <f>J277*G277</f>
        <v>1.32</v>
      </c>
      <c r="J277" s="8">
        <f t="shared" si="82"/>
        <v>2.4E-2</v>
      </c>
      <c r="L277"/>
      <c r="M277"/>
      <c r="N277"/>
      <c r="O277"/>
    </row>
    <row r="278" spans="1:15" ht="15.75" customHeight="1" x14ac:dyDescent="0.25">
      <c r="A278" s="181"/>
      <c r="B278" s="60">
        <f t="shared" si="80"/>
        <v>2</v>
      </c>
      <c r="C278" s="184"/>
      <c r="D278" s="36" t="s">
        <v>13</v>
      </c>
      <c r="E278" s="40">
        <v>2.0000000000000001E-4</v>
      </c>
      <c r="F278" s="58">
        <f t="shared" si="81"/>
        <v>1</v>
      </c>
      <c r="G278" s="47">
        <v>1000</v>
      </c>
      <c r="H278" s="5">
        <f>G278*E278</f>
        <v>0.2</v>
      </c>
      <c r="I278" s="7">
        <f>J278*G278</f>
        <v>0.2</v>
      </c>
      <c r="J278" s="8">
        <f t="shared" si="82"/>
        <v>2.0000000000000001E-4</v>
      </c>
      <c r="L278"/>
      <c r="M278"/>
      <c r="N278"/>
      <c r="O278"/>
    </row>
    <row r="279" spans="1:15" ht="15.75" customHeight="1" x14ac:dyDescent="0.25">
      <c r="A279" s="181"/>
      <c r="B279" s="60">
        <f t="shared" si="80"/>
        <v>2</v>
      </c>
      <c r="C279" s="185"/>
      <c r="D279" s="36" t="s">
        <v>79</v>
      </c>
      <c r="E279" s="6">
        <v>0.17199999999999999</v>
      </c>
      <c r="F279" s="58">
        <f t="shared" si="81"/>
        <v>1</v>
      </c>
      <c r="G279" s="47"/>
      <c r="H279" s="5"/>
      <c r="I279" s="7"/>
      <c r="J279" s="8">
        <f t="shared" si="82"/>
        <v>0.17199999999999999</v>
      </c>
      <c r="L279"/>
      <c r="M279"/>
      <c r="N279"/>
      <c r="O279"/>
    </row>
    <row r="280" spans="1:15" ht="15.75" customHeight="1" x14ac:dyDescent="0.25">
      <c r="A280" s="191"/>
      <c r="B280" s="60">
        <f t="shared" si="80"/>
        <v>2</v>
      </c>
      <c r="C280" s="3" t="s">
        <v>38</v>
      </c>
      <c r="D280" s="41" t="s">
        <v>38</v>
      </c>
      <c r="E280" s="6">
        <v>0.04</v>
      </c>
      <c r="F280" s="58">
        <f t="shared" si="81"/>
        <v>1</v>
      </c>
      <c r="G280" s="47">
        <v>40</v>
      </c>
      <c r="H280" s="5">
        <f>G280*E280</f>
        <v>1.6</v>
      </c>
      <c r="I280" s="7">
        <f>J280*G280</f>
        <v>1.6</v>
      </c>
      <c r="J280" s="8">
        <f t="shared" si="82"/>
        <v>0.04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132"/>
      <c r="G281" s="132"/>
      <c r="H281" s="2">
        <f>SUM(H263:H280)</f>
        <v>61.000000000000007</v>
      </c>
      <c r="I281" s="2">
        <f>SUM(I263:I280)</f>
        <v>61.000000000000007</v>
      </c>
      <c r="J281" s="45">
        <f>SUM(J263:J280)</f>
        <v>0.93045250000000013</v>
      </c>
    </row>
    <row r="282" spans="1:15" ht="15.75" customHeight="1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v>2</v>
      </c>
      <c r="G282" s="49">
        <v>50</v>
      </c>
      <c r="H282" s="5">
        <f t="shared" ref="H282:H291" si="83">G282*E282</f>
        <v>3</v>
      </c>
      <c r="I282" s="7">
        <f t="shared" ref="I282:I291" si="84">J282*G282</f>
        <v>6</v>
      </c>
      <c r="J282" s="8">
        <f>F282*E282</f>
        <v>0.12</v>
      </c>
    </row>
    <row r="283" spans="1:15" ht="15.75" customHeight="1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2</v>
      </c>
      <c r="G283" s="49">
        <v>40</v>
      </c>
      <c r="H283" s="5">
        <f t="shared" si="83"/>
        <v>0.32</v>
      </c>
      <c r="I283" s="7">
        <f t="shared" si="84"/>
        <v>0.64</v>
      </c>
      <c r="J283" s="8">
        <f t="shared" ref="J283:J304" si="85">F283*E283</f>
        <v>1.6E-2</v>
      </c>
    </row>
    <row r="284" spans="1:15" ht="15.75" customHeight="1" x14ac:dyDescent="0.25">
      <c r="A284" s="181"/>
      <c r="B284" s="60">
        <f t="shared" ref="B284:B304" si="86">B283</f>
        <v>2</v>
      </c>
      <c r="C284" s="182"/>
      <c r="D284" s="37" t="s">
        <v>13</v>
      </c>
      <c r="E284" s="40">
        <v>2.0000000000000001E-4</v>
      </c>
      <c r="F284" s="58">
        <f t="shared" ref="F284:F304" si="87">F283</f>
        <v>2</v>
      </c>
      <c r="G284" s="49">
        <v>1000</v>
      </c>
      <c r="H284" s="5">
        <f t="shared" si="83"/>
        <v>0.2</v>
      </c>
      <c r="I284" s="7">
        <f t="shared" si="84"/>
        <v>0.4</v>
      </c>
      <c r="J284" s="8">
        <f t="shared" si="85"/>
        <v>4.0000000000000002E-4</v>
      </c>
    </row>
    <row r="285" spans="1:15" ht="15.75" customHeight="1" x14ac:dyDescent="0.25">
      <c r="A285" s="181"/>
      <c r="B285" s="60">
        <f t="shared" si="86"/>
        <v>2</v>
      </c>
      <c r="C285" s="182"/>
      <c r="D285" s="36" t="s">
        <v>12</v>
      </c>
      <c r="E285" s="6">
        <v>3.0000000000000001E-3</v>
      </c>
      <c r="F285" s="58">
        <f t="shared" si="87"/>
        <v>2</v>
      </c>
      <c r="G285" s="49">
        <v>55</v>
      </c>
      <c r="H285" s="5">
        <f t="shared" si="83"/>
        <v>0.16500000000000001</v>
      </c>
      <c r="I285" s="7">
        <f t="shared" si="84"/>
        <v>0.33</v>
      </c>
      <c r="J285" s="8">
        <f t="shared" si="85"/>
        <v>6.0000000000000001E-3</v>
      </c>
    </row>
    <row r="286" spans="1:15" ht="15.75" customHeight="1" x14ac:dyDescent="0.25">
      <c r="A286" s="181"/>
      <c r="B286" s="60">
        <f t="shared" si="86"/>
        <v>2</v>
      </c>
      <c r="C286" s="182"/>
      <c r="D286" s="37" t="s">
        <v>7</v>
      </c>
      <c r="E286" s="6">
        <v>3.0000000000000001E-3</v>
      </c>
      <c r="F286" s="58">
        <f t="shared" si="87"/>
        <v>2</v>
      </c>
      <c r="G286" s="47">
        <v>115</v>
      </c>
      <c r="H286" s="5">
        <f t="shared" si="83"/>
        <v>0.34500000000000003</v>
      </c>
      <c r="I286" s="7">
        <f t="shared" si="84"/>
        <v>0.69000000000000006</v>
      </c>
      <c r="J286" s="8">
        <f t="shared" si="85"/>
        <v>6.0000000000000001E-3</v>
      </c>
    </row>
    <row r="287" spans="1:15" ht="15.75" customHeight="1" x14ac:dyDescent="0.25">
      <c r="A287" s="181"/>
      <c r="B287" s="60">
        <f t="shared" si="86"/>
        <v>2</v>
      </c>
      <c r="C287" s="183" t="s">
        <v>23</v>
      </c>
      <c r="D287" s="36" t="s">
        <v>8</v>
      </c>
      <c r="E287" s="6">
        <v>0.1</v>
      </c>
      <c r="F287" s="58">
        <f t="shared" si="87"/>
        <v>2</v>
      </c>
      <c r="G287" s="47">
        <v>50</v>
      </c>
      <c r="H287" s="5">
        <f t="shared" si="83"/>
        <v>5</v>
      </c>
      <c r="I287" s="7">
        <f t="shared" si="84"/>
        <v>10</v>
      </c>
      <c r="J287" s="8">
        <f t="shared" si="85"/>
        <v>0.2</v>
      </c>
    </row>
    <row r="288" spans="1:15" ht="15.75" customHeight="1" x14ac:dyDescent="0.25">
      <c r="A288" s="181"/>
      <c r="B288" s="60">
        <f t="shared" si="86"/>
        <v>2</v>
      </c>
      <c r="C288" s="184"/>
      <c r="D288" s="36" t="s">
        <v>18</v>
      </c>
      <c r="E288" s="6">
        <v>0.02</v>
      </c>
      <c r="F288" s="58">
        <f t="shared" si="87"/>
        <v>2</v>
      </c>
      <c r="G288" s="47">
        <v>50</v>
      </c>
      <c r="H288" s="5">
        <f t="shared" si="83"/>
        <v>1</v>
      </c>
      <c r="I288" s="7">
        <f t="shared" si="84"/>
        <v>2</v>
      </c>
      <c r="J288" s="8">
        <f t="shared" si="85"/>
        <v>0.04</v>
      </c>
    </row>
    <row r="289" spans="1:51" ht="15.75" customHeight="1" x14ac:dyDescent="0.25">
      <c r="A289" s="181"/>
      <c r="B289" s="60">
        <f t="shared" si="86"/>
        <v>2</v>
      </c>
      <c r="C289" s="184"/>
      <c r="D289" s="36" t="s">
        <v>9</v>
      </c>
      <c r="E289" s="6">
        <v>1.3000000000000001E-2</v>
      </c>
      <c r="F289" s="58">
        <f t="shared" si="87"/>
        <v>2</v>
      </c>
      <c r="G289" s="47">
        <v>40</v>
      </c>
      <c r="H289" s="5">
        <f t="shared" si="83"/>
        <v>0.52</v>
      </c>
      <c r="I289" s="7">
        <f t="shared" si="84"/>
        <v>1.04</v>
      </c>
      <c r="J289" s="8">
        <f t="shared" si="85"/>
        <v>2.6000000000000002E-2</v>
      </c>
      <c r="L289"/>
      <c r="M289"/>
      <c r="N289"/>
      <c r="O289"/>
    </row>
    <row r="290" spans="1:51" ht="15.75" customHeight="1" x14ac:dyDescent="0.25">
      <c r="A290" s="181"/>
      <c r="B290" s="60">
        <f t="shared" si="86"/>
        <v>2</v>
      </c>
      <c r="C290" s="184"/>
      <c r="D290" s="37" t="s">
        <v>11</v>
      </c>
      <c r="E290" s="6">
        <v>1.2E-2</v>
      </c>
      <c r="F290" s="58">
        <f t="shared" si="87"/>
        <v>2</v>
      </c>
      <c r="G290" s="47">
        <v>27</v>
      </c>
      <c r="H290" s="5">
        <f t="shared" si="83"/>
        <v>0.32400000000000001</v>
      </c>
      <c r="I290" s="7">
        <f t="shared" si="84"/>
        <v>0.64800000000000002</v>
      </c>
      <c r="J290" s="8">
        <f t="shared" si="85"/>
        <v>2.4E-2</v>
      </c>
      <c r="L290"/>
      <c r="M290"/>
      <c r="N290"/>
      <c r="O290"/>
    </row>
    <row r="291" spans="1:51" ht="15.75" customHeight="1" x14ac:dyDescent="0.25">
      <c r="A291" s="181"/>
      <c r="B291" s="60">
        <f t="shared" si="86"/>
        <v>2</v>
      </c>
      <c r="C291" s="184"/>
      <c r="D291" s="37" t="s">
        <v>7</v>
      </c>
      <c r="E291" s="6">
        <v>5.0000000000000001E-3</v>
      </c>
      <c r="F291" s="58">
        <f t="shared" si="87"/>
        <v>2</v>
      </c>
      <c r="G291" s="47">
        <v>115</v>
      </c>
      <c r="H291" s="5">
        <f t="shared" si="83"/>
        <v>0.57500000000000007</v>
      </c>
      <c r="I291" s="7">
        <f t="shared" si="84"/>
        <v>1.1500000000000001</v>
      </c>
      <c r="J291" s="8">
        <f t="shared" si="85"/>
        <v>0.01</v>
      </c>
      <c r="L291"/>
      <c r="M291"/>
      <c r="N291"/>
      <c r="O291"/>
    </row>
    <row r="292" spans="1:51" ht="15.75" customHeight="1" x14ac:dyDescent="0.25">
      <c r="A292" s="181"/>
      <c r="B292" s="60">
        <f t="shared" si="86"/>
        <v>2</v>
      </c>
      <c r="C292" s="185"/>
      <c r="D292" s="37" t="s">
        <v>79</v>
      </c>
      <c r="E292" s="6">
        <v>0.17499999999999999</v>
      </c>
      <c r="F292" s="58">
        <f t="shared" si="87"/>
        <v>2</v>
      </c>
      <c r="G292" s="48"/>
      <c r="H292" s="137"/>
      <c r="I292" s="7"/>
      <c r="J292" s="6">
        <f t="shared" si="85"/>
        <v>0.35</v>
      </c>
      <c r="L292"/>
      <c r="M292"/>
      <c r="N292"/>
      <c r="O292"/>
    </row>
    <row r="293" spans="1:51" ht="15.75" customHeight="1" x14ac:dyDescent="0.25">
      <c r="A293" s="181"/>
      <c r="B293" s="60">
        <f t="shared" si="86"/>
        <v>2</v>
      </c>
      <c r="C293" s="186" t="s">
        <v>34</v>
      </c>
      <c r="D293" s="36" t="s">
        <v>61</v>
      </c>
      <c r="E293" s="6">
        <f>H293/G293</f>
        <v>7.6133333333333331E-2</v>
      </c>
      <c r="F293" s="58">
        <f t="shared" si="87"/>
        <v>2</v>
      </c>
      <c r="G293" s="47">
        <v>195</v>
      </c>
      <c r="H293" s="5">
        <f>61-H282-H283-H284-H285-H286-H287-H288-H289-H290-H291-H294-H295-H296-H297-H298-H299-H300-H302-H303-H304</f>
        <v>14.846</v>
      </c>
      <c r="I293" s="7">
        <f t="shared" ref="I293:I300" si="88">J293*G293</f>
        <v>29.692</v>
      </c>
      <c r="J293" s="8">
        <f t="shared" si="85"/>
        <v>0.15226666666666666</v>
      </c>
      <c r="L293"/>
      <c r="M293"/>
      <c r="N293"/>
      <c r="O293"/>
    </row>
    <row r="294" spans="1:51" ht="15.75" customHeight="1" x14ac:dyDescent="0.25">
      <c r="A294" s="181"/>
      <c r="B294" s="60">
        <f t="shared" si="86"/>
        <v>2</v>
      </c>
      <c r="C294" s="187"/>
      <c r="D294" s="36" t="s">
        <v>9</v>
      </c>
      <c r="E294" s="6">
        <v>0.02</v>
      </c>
      <c r="F294" s="58">
        <f t="shared" si="87"/>
        <v>2</v>
      </c>
      <c r="G294" s="49">
        <v>40</v>
      </c>
      <c r="H294" s="5">
        <f t="shared" ref="H294:H300" si="89">G294*E294</f>
        <v>0.8</v>
      </c>
      <c r="I294" s="7">
        <f t="shared" si="88"/>
        <v>1.6</v>
      </c>
      <c r="J294" s="8">
        <f t="shared" si="85"/>
        <v>0.04</v>
      </c>
      <c r="L294"/>
      <c r="M294"/>
      <c r="N294"/>
      <c r="O294"/>
    </row>
    <row r="295" spans="1:51" ht="15.75" customHeight="1" x14ac:dyDescent="0.25">
      <c r="A295" s="181"/>
      <c r="B295" s="60">
        <f t="shared" si="86"/>
        <v>2</v>
      </c>
      <c r="C295" s="187"/>
      <c r="D295" s="37" t="s">
        <v>11</v>
      </c>
      <c r="E295" s="6">
        <v>1.2999999999999999E-2</v>
      </c>
      <c r="F295" s="58">
        <f t="shared" si="87"/>
        <v>2</v>
      </c>
      <c r="G295" s="47">
        <v>27</v>
      </c>
      <c r="H295" s="5">
        <f t="shared" si="89"/>
        <v>0.35099999999999998</v>
      </c>
      <c r="I295" s="7">
        <f t="shared" si="88"/>
        <v>0.70199999999999996</v>
      </c>
      <c r="J295" s="8">
        <f t="shared" si="85"/>
        <v>2.5999999999999999E-2</v>
      </c>
    </row>
    <row r="296" spans="1:51" ht="15.75" customHeight="1" x14ac:dyDescent="0.25">
      <c r="A296" s="181"/>
      <c r="B296" s="60">
        <f t="shared" si="86"/>
        <v>2</v>
      </c>
      <c r="C296" s="187"/>
      <c r="D296" s="37" t="s">
        <v>27</v>
      </c>
      <c r="E296" s="6">
        <v>0.01</v>
      </c>
      <c r="F296" s="58">
        <f t="shared" si="87"/>
        <v>2</v>
      </c>
      <c r="G296" s="47">
        <v>750</v>
      </c>
      <c r="H296" s="5">
        <f t="shared" si="89"/>
        <v>7.5</v>
      </c>
      <c r="I296" s="7">
        <f t="shared" si="88"/>
        <v>15</v>
      </c>
      <c r="J296" s="8">
        <f t="shared" si="85"/>
        <v>0.02</v>
      </c>
    </row>
    <row r="297" spans="1:51" ht="15.75" customHeight="1" x14ac:dyDescent="0.25">
      <c r="A297" s="181"/>
      <c r="B297" s="60">
        <f t="shared" si="86"/>
        <v>2</v>
      </c>
      <c r="C297" s="188"/>
      <c r="D297" s="37" t="s">
        <v>87</v>
      </c>
      <c r="E297" s="6">
        <v>5.8000000000000003E-2</v>
      </c>
      <c r="F297" s="58">
        <f t="shared" si="87"/>
        <v>2</v>
      </c>
      <c r="G297" s="47">
        <v>58</v>
      </c>
      <c r="H297" s="5">
        <f t="shared" si="89"/>
        <v>3.3640000000000003</v>
      </c>
      <c r="I297" s="7">
        <f t="shared" si="88"/>
        <v>6.7280000000000006</v>
      </c>
      <c r="J297" s="8">
        <f>F297*E297</f>
        <v>0.11600000000000001</v>
      </c>
    </row>
    <row r="298" spans="1:51" ht="15.75" customHeight="1" x14ac:dyDescent="0.25">
      <c r="A298" s="181"/>
      <c r="B298" s="60">
        <f t="shared" si="86"/>
        <v>2</v>
      </c>
      <c r="C298" s="183" t="s">
        <v>93</v>
      </c>
      <c r="D298" s="36" t="s">
        <v>25</v>
      </c>
      <c r="E298" s="6">
        <v>4.5999999999999999E-2</v>
      </c>
      <c r="F298" s="58">
        <f t="shared" si="87"/>
        <v>2</v>
      </c>
      <c r="G298" s="53">
        <v>170</v>
      </c>
      <c r="H298" s="43">
        <f t="shared" si="89"/>
        <v>7.82</v>
      </c>
      <c r="I298" s="43">
        <f t="shared" si="88"/>
        <v>15.64</v>
      </c>
      <c r="J298" s="6">
        <f>F298*E298</f>
        <v>9.1999999999999998E-2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86"/>
        <v>2</v>
      </c>
      <c r="C299" s="184"/>
      <c r="D299" s="36" t="s">
        <v>12</v>
      </c>
      <c r="E299" s="6">
        <v>2.4E-2</v>
      </c>
      <c r="F299" s="58">
        <f t="shared" si="87"/>
        <v>2</v>
      </c>
      <c r="G299" s="47">
        <v>55</v>
      </c>
      <c r="H299" s="5">
        <f t="shared" si="89"/>
        <v>1.32</v>
      </c>
      <c r="I299" s="7">
        <f t="shared" si="88"/>
        <v>2.64</v>
      </c>
      <c r="J299" s="8">
        <f t="shared" si="85"/>
        <v>4.8000000000000001E-2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86"/>
        <v>2</v>
      </c>
      <c r="C300" s="184"/>
      <c r="D300" s="36" t="s">
        <v>13</v>
      </c>
      <c r="E300" s="40">
        <v>2.0000000000000001E-4</v>
      </c>
      <c r="F300" s="58">
        <f t="shared" si="87"/>
        <v>2</v>
      </c>
      <c r="G300" s="47">
        <v>1000</v>
      </c>
      <c r="H300" s="5">
        <f t="shared" si="89"/>
        <v>0.2</v>
      </c>
      <c r="I300" s="7">
        <f t="shared" si="88"/>
        <v>0.4</v>
      </c>
      <c r="J300" s="8">
        <f t="shared" si="85"/>
        <v>4.0000000000000002E-4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86"/>
        <v>2</v>
      </c>
      <c r="C301" s="185"/>
      <c r="D301" s="36" t="s">
        <v>79</v>
      </c>
      <c r="E301" s="6">
        <v>0.17199999999999999</v>
      </c>
      <c r="F301" s="58">
        <f t="shared" si="87"/>
        <v>2</v>
      </c>
      <c r="G301" s="47"/>
      <c r="H301" s="5"/>
      <c r="I301" s="7"/>
      <c r="J301" s="8">
        <f t="shared" si="85"/>
        <v>0.34399999999999997</v>
      </c>
    </row>
    <row r="302" spans="1:51" ht="15.75" customHeight="1" x14ac:dyDescent="0.25">
      <c r="A302" s="181"/>
      <c r="B302" s="60">
        <f t="shared" si="86"/>
        <v>2</v>
      </c>
      <c r="C302" s="3" t="s">
        <v>38</v>
      </c>
      <c r="D302" s="41" t="s">
        <v>38</v>
      </c>
      <c r="E302" s="6">
        <v>0.04</v>
      </c>
      <c r="F302" s="58">
        <f t="shared" si="87"/>
        <v>2</v>
      </c>
      <c r="G302" s="47">
        <v>40</v>
      </c>
      <c r="H302" s="5">
        <f>G302*E302</f>
        <v>1.6</v>
      </c>
      <c r="I302" s="7">
        <f>J302*G302</f>
        <v>3.2</v>
      </c>
      <c r="J302" s="8">
        <f t="shared" si="85"/>
        <v>0.08</v>
      </c>
    </row>
    <row r="303" spans="1:51" ht="15.75" customHeight="1" x14ac:dyDescent="0.25">
      <c r="A303" s="181"/>
      <c r="B303" s="60">
        <f t="shared" si="86"/>
        <v>2</v>
      </c>
      <c r="C303" s="134" t="s">
        <v>22</v>
      </c>
      <c r="D303" s="39" t="s">
        <v>22</v>
      </c>
      <c r="E303" s="6">
        <v>0.05</v>
      </c>
      <c r="F303" s="58">
        <f t="shared" si="87"/>
        <v>2</v>
      </c>
      <c r="G303" s="48">
        <v>95</v>
      </c>
      <c r="H303" s="5">
        <f>G303*E303</f>
        <v>4.75</v>
      </c>
      <c r="I303" s="7">
        <f>J303*G303</f>
        <v>9.5</v>
      </c>
      <c r="J303" s="8">
        <f t="shared" si="85"/>
        <v>0.1</v>
      </c>
      <c r="L303"/>
      <c r="M303"/>
      <c r="N303"/>
      <c r="O303"/>
    </row>
    <row r="304" spans="1:51" ht="15.75" customHeight="1" x14ac:dyDescent="0.25">
      <c r="A304" s="181"/>
      <c r="B304" s="60">
        <f t="shared" si="86"/>
        <v>2</v>
      </c>
      <c r="C304" s="135" t="s">
        <v>14</v>
      </c>
      <c r="D304" s="36" t="s">
        <v>14</v>
      </c>
      <c r="E304" s="8">
        <v>0.1</v>
      </c>
      <c r="F304" s="58">
        <f t="shared" si="87"/>
        <v>2</v>
      </c>
      <c r="G304" s="48">
        <v>70</v>
      </c>
      <c r="H304" s="5">
        <f>G304*E304</f>
        <v>7</v>
      </c>
      <c r="I304" s="7">
        <f>J304*G304</f>
        <v>14</v>
      </c>
      <c r="J304" s="8">
        <f t="shared" si="85"/>
        <v>0.2</v>
      </c>
    </row>
    <row r="305" spans="1:14" ht="15.75" customHeight="1" x14ac:dyDescent="0.25">
      <c r="A305" s="174" t="s">
        <v>41</v>
      </c>
      <c r="B305" s="174"/>
      <c r="C305" s="174"/>
      <c r="D305" s="174"/>
      <c r="E305" s="132"/>
      <c r="F305" s="132"/>
      <c r="G305" s="132"/>
      <c r="H305" s="2">
        <f>SUM(H282:H304)</f>
        <v>61</v>
      </c>
      <c r="I305" s="2">
        <f>SUM(I282:I304)</f>
        <v>122</v>
      </c>
      <c r="J305" s="45">
        <f>SUM(J282:J304)</f>
        <v>2.017066666666667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2135</v>
      </c>
      <c r="J306" s="54">
        <f>J28+J50+J73+J91+J128+J152+J178+J202+J233+J259+J281+J305</f>
        <v>32.699717724358976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149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90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N43:P43"/>
    <mergeCell ref="C44:C47"/>
    <mergeCell ref="A50:D50"/>
    <mergeCell ref="A54:B54"/>
    <mergeCell ref="A55:A72"/>
    <mergeCell ref="C55:C60"/>
    <mergeCell ref="C61:C65"/>
    <mergeCell ref="C66:C67"/>
    <mergeCell ref="C68:C71"/>
    <mergeCell ref="A29:A49"/>
    <mergeCell ref="C29:C30"/>
    <mergeCell ref="C31:C36"/>
    <mergeCell ref="C37:C41"/>
    <mergeCell ref="C42:C43"/>
    <mergeCell ref="N44:O44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13"/>
  <sheetViews>
    <sheetView topLeftCell="A4" workbookViewId="0">
      <selection activeCell="R18" sqref="R18:R40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8" style="22" customWidth="1"/>
    <col min="18" max="18" width="15.5703125" style="13" customWidth="1"/>
    <col min="19" max="19" width="10.28515625" style="13" bestFit="1" customWidth="1"/>
    <col min="20" max="16384" width="9.140625" style="13"/>
  </cols>
  <sheetData>
    <row r="2" spans="1:18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18" s="14" customFormat="1" ht="15.75" x14ac:dyDescent="0.25">
      <c r="A3" s="218" t="s">
        <v>153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154</v>
      </c>
      <c r="M3" s="219"/>
      <c r="N3" s="219"/>
      <c r="O3" s="219"/>
      <c r="P3" s="219"/>
      <c r="Q3" s="219"/>
      <c r="R3" s="219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18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142</v>
      </c>
      <c r="N5" s="231" t="s">
        <v>144</v>
      </c>
      <c r="O5" s="233"/>
      <c r="P5" s="231" t="s">
        <v>143</v>
      </c>
      <c r="Q5" s="232"/>
      <c r="R5" s="233"/>
    </row>
    <row r="6" spans="1:18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18" x14ac:dyDescent="0.25">
      <c r="A7" s="202" t="s">
        <v>48</v>
      </c>
      <c r="B7" s="46">
        <v>1</v>
      </c>
      <c r="C7" s="143" t="s">
        <v>59</v>
      </c>
      <c r="D7" s="36" t="s">
        <v>3</v>
      </c>
      <c r="E7" s="44">
        <v>0.06</v>
      </c>
      <c r="F7" s="47">
        <f>B7*43</f>
        <v>43</v>
      </c>
      <c r="G7" s="47">
        <f t="shared" ref="G7:G16" si="0">Q7</f>
        <v>160</v>
      </c>
      <c r="H7" s="5">
        <f t="shared" ref="H7:H16" si="1">G7*E7</f>
        <v>9.6</v>
      </c>
      <c r="I7" s="7">
        <f t="shared" ref="I7:I16" si="2">J7*G7</f>
        <v>412.8</v>
      </c>
      <c r="J7" s="8">
        <f>F7*E7</f>
        <v>2.58</v>
      </c>
      <c r="L7" s="36" t="s">
        <v>3</v>
      </c>
      <c r="M7" s="8">
        <f>J7+J107</f>
        <v>9.89</v>
      </c>
      <c r="N7" s="67">
        <v>0.435</v>
      </c>
      <c r="O7" s="49">
        <v>160</v>
      </c>
      <c r="P7" s="8">
        <f>M7-N7++((Q7-O7)*N7)/Q7</f>
        <v>9.4550000000000001</v>
      </c>
      <c r="Q7" s="49">
        <v>160</v>
      </c>
      <c r="R7" s="4">
        <f>P7*Q7</f>
        <v>1512.8</v>
      </c>
    </row>
    <row r="8" spans="1:18" x14ac:dyDescent="0.25">
      <c r="A8" s="203"/>
      <c r="B8" s="57">
        <f>B7</f>
        <v>1</v>
      </c>
      <c r="C8" s="196" t="s">
        <v>40</v>
      </c>
      <c r="D8" s="36" t="s">
        <v>4</v>
      </c>
      <c r="E8" s="44">
        <v>2.5000000000000001E-2</v>
      </c>
      <c r="F8" s="58">
        <f>F7</f>
        <v>43</v>
      </c>
      <c r="G8" s="47">
        <f t="shared" si="0"/>
        <v>50</v>
      </c>
      <c r="H8" s="5">
        <f t="shared" si="1"/>
        <v>1.25</v>
      </c>
      <c r="I8" s="7">
        <f t="shared" si="2"/>
        <v>53.75</v>
      </c>
      <c r="J8" s="8">
        <f t="shared" ref="J8:J28" si="3">F8*E8</f>
        <v>1.075</v>
      </c>
      <c r="L8" s="36" t="s">
        <v>4</v>
      </c>
      <c r="M8" s="8">
        <f>J8+J179+J238+J282</f>
        <v>6.65</v>
      </c>
      <c r="N8" s="67">
        <v>0.90499999999999992</v>
      </c>
      <c r="O8" s="49">
        <v>50</v>
      </c>
      <c r="P8" s="8">
        <f t="shared" ref="P8:P40" si="4">M8-N8++((Q8-O8)*N8)/Q8</f>
        <v>5.7450000000000001</v>
      </c>
      <c r="Q8" s="49">
        <v>50</v>
      </c>
      <c r="R8" s="4">
        <f t="shared" ref="R8:R40" si="5">P8*Q8</f>
        <v>287.25</v>
      </c>
    </row>
    <row r="9" spans="1:18" x14ac:dyDescent="0.25">
      <c r="A9" s="203"/>
      <c r="B9" s="57">
        <f t="shared" ref="B9:B28" si="6">B8</f>
        <v>1</v>
      </c>
      <c r="C9" s="197"/>
      <c r="D9" s="36" t="s">
        <v>6</v>
      </c>
      <c r="E9" s="44">
        <v>0.05</v>
      </c>
      <c r="F9" s="58">
        <f t="shared" ref="F9:F28" si="7">F8</f>
        <v>43</v>
      </c>
      <c r="G9" s="48">
        <f t="shared" si="0"/>
        <v>38</v>
      </c>
      <c r="H9" s="5">
        <f t="shared" si="1"/>
        <v>1.9000000000000001</v>
      </c>
      <c r="I9" s="7">
        <f t="shared" si="2"/>
        <v>81.7</v>
      </c>
      <c r="J9" s="8">
        <f t="shared" si="3"/>
        <v>2.15</v>
      </c>
      <c r="L9" s="36" t="s">
        <v>6</v>
      </c>
      <c r="M9" s="8">
        <f>J9+J30+J55+J129+J159+J211+J234+J239+J263</f>
        <v>20.831999999999994</v>
      </c>
      <c r="N9" s="67">
        <v>0.79900000000000004</v>
      </c>
      <c r="O9" s="49">
        <v>38</v>
      </c>
      <c r="P9" s="8">
        <f t="shared" si="4"/>
        <v>20.032999999999994</v>
      </c>
      <c r="Q9" s="49">
        <v>38</v>
      </c>
      <c r="R9" s="4">
        <f t="shared" si="5"/>
        <v>761.25399999999979</v>
      </c>
    </row>
    <row r="10" spans="1:18" x14ac:dyDescent="0.25">
      <c r="A10" s="203"/>
      <c r="B10" s="57">
        <f t="shared" si="6"/>
        <v>1</v>
      </c>
      <c r="C10" s="197"/>
      <c r="D10" s="36" t="s">
        <v>8</v>
      </c>
      <c r="E10" s="44">
        <v>2.7E-2</v>
      </c>
      <c r="F10" s="58">
        <f t="shared" si="7"/>
        <v>43</v>
      </c>
      <c r="G10" s="49">
        <f t="shared" si="0"/>
        <v>50</v>
      </c>
      <c r="H10" s="5">
        <f t="shared" si="1"/>
        <v>1.35</v>
      </c>
      <c r="I10" s="7">
        <f t="shared" si="2"/>
        <v>58.050000000000004</v>
      </c>
      <c r="J10" s="8">
        <f t="shared" si="3"/>
        <v>1.161</v>
      </c>
      <c r="L10" s="36" t="s">
        <v>8</v>
      </c>
      <c r="M10" s="8">
        <f>J10+J32+J57+J66+J78+J111+J133+J144+J161+J165+J184+J216+J240+J253+J265+J274+J287</f>
        <v>102.34799999999998</v>
      </c>
      <c r="N10" s="67">
        <v>4.4500000000000011</v>
      </c>
      <c r="O10" s="49">
        <v>50</v>
      </c>
      <c r="P10" s="8">
        <f t="shared" si="4"/>
        <v>97.897999999999982</v>
      </c>
      <c r="Q10" s="49">
        <v>50</v>
      </c>
      <c r="R10" s="4">
        <f t="shared" si="5"/>
        <v>4894.8999999999987</v>
      </c>
    </row>
    <row r="11" spans="1:18" x14ac:dyDescent="0.25">
      <c r="A11" s="203"/>
      <c r="B11" s="57">
        <f t="shared" si="6"/>
        <v>1</v>
      </c>
      <c r="C11" s="197"/>
      <c r="D11" s="36" t="s">
        <v>9</v>
      </c>
      <c r="E11" s="44">
        <v>1.2999999999999999E-2</v>
      </c>
      <c r="F11" s="58">
        <f t="shared" si="7"/>
        <v>43</v>
      </c>
      <c r="G11" s="50">
        <f t="shared" si="0"/>
        <v>40</v>
      </c>
      <c r="H11" s="5">
        <f t="shared" si="1"/>
        <v>0.52</v>
      </c>
      <c r="I11" s="7">
        <f t="shared" si="2"/>
        <v>22.36</v>
      </c>
      <c r="J11" s="8">
        <f t="shared" si="3"/>
        <v>0.55899999999999994</v>
      </c>
      <c r="L11" s="36" t="s">
        <v>9</v>
      </c>
      <c r="M11" s="8">
        <f>J11+J20+J34+J59+J74+J80+J113+J119+J132+J135+J163+J167+J180+J186+J191+J214+J218+J224+J241+J267+J283+J289+J294</f>
        <v>23.831000000000003</v>
      </c>
      <c r="N11" s="67">
        <v>1.0550000000000002</v>
      </c>
      <c r="O11" s="49">
        <v>40</v>
      </c>
      <c r="P11" s="8">
        <f t="shared" si="4"/>
        <v>22.776000000000003</v>
      </c>
      <c r="Q11" s="49">
        <v>40</v>
      </c>
      <c r="R11" s="4">
        <f t="shared" si="5"/>
        <v>911.04000000000019</v>
      </c>
    </row>
    <row r="12" spans="1:18" x14ac:dyDescent="0.25">
      <c r="A12" s="203"/>
      <c r="B12" s="57">
        <f t="shared" si="6"/>
        <v>1</v>
      </c>
      <c r="C12" s="197"/>
      <c r="D12" s="36" t="s">
        <v>11</v>
      </c>
      <c r="E12" s="44">
        <v>1.2E-2</v>
      </c>
      <c r="F12" s="58">
        <f t="shared" si="7"/>
        <v>43</v>
      </c>
      <c r="G12" s="47">
        <f t="shared" si="0"/>
        <v>27</v>
      </c>
      <c r="H12" s="5">
        <f t="shared" si="1"/>
        <v>0.32400000000000001</v>
      </c>
      <c r="I12" s="7">
        <f t="shared" si="2"/>
        <v>13.932</v>
      </c>
      <c r="J12" s="8">
        <f t="shared" si="3"/>
        <v>0.51600000000000001</v>
      </c>
      <c r="L12" s="36" t="s">
        <v>11</v>
      </c>
      <c r="M12" s="8">
        <f>J12+J21+J35+J60+J81+J85+J108+J114+J120+J136+J142+J164+J168++J187+J192+J219+J225+J242+J268+J290+J295</f>
        <v>17.901999999999997</v>
      </c>
      <c r="N12" s="67">
        <v>0.82000000000000017</v>
      </c>
      <c r="O12" s="49">
        <v>27</v>
      </c>
      <c r="P12" s="8">
        <f t="shared" si="4"/>
        <v>17.081999999999997</v>
      </c>
      <c r="Q12" s="49">
        <v>27</v>
      </c>
      <c r="R12" s="4">
        <f t="shared" si="5"/>
        <v>461.21399999999994</v>
      </c>
    </row>
    <row r="13" spans="1:18" x14ac:dyDescent="0.25">
      <c r="A13" s="203"/>
      <c r="B13" s="57">
        <f t="shared" si="6"/>
        <v>1</v>
      </c>
      <c r="C13" s="197"/>
      <c r="D13" s="36" t="s">
        <v>32</v>
      </c>
      <c r="E13" s="19">
        <v>7.4999999999999997E-3</v>
      </c>
      <c r="F13" s="58">
        <f t="shared" si="7"/>
        <v>43</v>
      </c>
      <c r="G13" s="47">
        <f t="shared" si="0"/>
        <v>190</v>
      </c>
      <c r="H13" s="5">
        <f t="shared" si="1"/>
        <v>1.425</v>
      </c>
      <c r="I13" s="7">
        <f t="shared" si="2"/>
        <v>61.274999999999999</v>
      </c>
      <c r="J13" s="8">
        <f t="shared" si="3"/>
        <v>0.32250000000000001</v>
      </c>
      <c r="L13" s="36" t="s">
        <v>45</v>
      </c>
      <c r="M13" s="8">
        <f>J13+J63+J116+J141+J221+J243+J271</f>
        <v>3.4984999999999999</v>
      </c>
      <c r="N13" s="67">
        <v>0.13450000000000004</v>
      </c>
      <c r="O13" s="49">
        <v>190</v>
      </c>
      <c r="P13" s="8">
        <f t="shared" si="4"/>
        <v>3.3639999999999999</v>
      </c>
      <c r="Q13" s="49">
        <v>190</v>
      </c>
      <c r="R13" s="4">
        <f t="shared" si="5"/>
        <v>639.16</v>
      </c>
    </row>
    <row r="14" spans="1:18" x14ac:dyDescent="0.25">
      <c r="A14" s="203"/>
      <c r="B14" s="57">
        <f t="shared" si="6"/>
        <v>1</v>
      </c>
      <c r="C14" s="197"/>
      <c r="D14" s="36" t="s">
        <v>27</v>
      </c>
      <c r="E14" s="44">
        <v>5.0000000000000001E-3</v>
      </c>
      <c r="F14" s="58">
        <f t="shared" si="7"/>
        <v>43</v>
      </c>
      <c r="G14" s="47">
        <f t="shared" si="0"/>
        <v>750</v>
      </c>
      <c r="H14" s="5">
        <f t="shared" si="1"/>
        <v>3.75</v>
      </c>
      <c r="I14" s="7">
        <f t="shared" si="2"/>
        <v>161.25</v>
      </c>
      <c r="J14" s="8">
        <f t="shared" si="3"/>
        <v>0.215</v>
      </c>
      <c r="L14" s="36" t="s">
        <v>27</v>
      </c>
      <c r="M14" s="8">
        <f>J14+J19+J44+J67+J87+J122+J145+J172+J174+J193+J227+J244+J254+J275+J296</f>
        <v>5.8859999999999992</v>
      </c>
      <c r="N14" s="67">
        <v>0.30200000000000005</v>
      </c>
      <c r="O14" s="49">
        <v>750</v>
      </c>
      <c r="P14" s="8">
        <f t="shared" si="4"/>
        <v>5.5839999999999996</v>
      </c>
      <c r="Q14" s="49">
        <v>750</v>
      </c>
      <c r="R14" s="4">
        <f t="shared" si="5"/>
        <v>4188</v>
      </c>
    </row>
    <row r="15" spans="1:18" s="66" customFormat="1" x14ac:dyDescent="0.25">
      <c r="A15" s="203"/>
      <c r="B15" s="65">
        <f t="shared" si="6"/>
        <v>1</v>
      </c>
      <c r="C15" s="197"/>
      <c r="D15" s="36" t="s">
        <v>12</v>
      </c>
      <c r="E15" s="19">
        <v>2.5000000000000001E-3</v>
      </c>
      <c r="F15" s="58">
        <f t="shared" si="7"/>
        <v>43</v>
      </c>
      <c r="G15" s="47">
        <f t="shared" si="0"/>
        <v>55</v>
      </c>
      <c r="H15" s="5">
        <f t="shared" si="1"/>
        <v>0.13750000000000001</v>
      </c>
      <c r="I15" s="7">
        <f t="shared" si="2"/>
        <v>5.9124999999999996</v>
      </c>
      <c r="J15" s="8">
        <f t="shared" si="3"/>
        <v>0.1075</v>
      </c>
      <c r="K15"/>
      <c r="L15" s="36" t="s">
        <v>12</v>
      </c>
      <c r="M15" s="8">
        <f>J15+J24+J46+J69+J77+J124+J148+J182 +J196+J229+J245+J277+J285+J299</f>
        <v>12.206</v>
      </c>
      <c r="N15" s="67">
        <v>0.73250000000000015</v>
      </c>
      <c r="O15" s="49">
        <v>55</v>
      </c>
      <c r="P15" s="8">
        <f>M15-N15++((Q15-O15)*N15)/Q15</f>
        <v>11.4735</v>
      </c>
      <c r="Q15" s="49">
        <v>55</v>
      </c>
      <c r="R15" s="4">
        <f t="shared" si="5"/>
        <v>631.04250000000002</v>
      </c>
    </row>
    <row r="16" spans="1:18" x14ac:dyDescent="0.25">
      <c r="A16" s="203"/>
      <c r="B16" s="57">
        <f t="shared" si="6"/>
        <v>1</v>
      </c>
      <c r="C16" s="197"/>
      <c r="D16" s="36" t="s">
        <v>13</v>
      </c>
      <c r="E16" s="19">
        <v>4.0000000000000002E-4</v>
      </c>
      <c r="F16" s="58">
        <f t="shared" si="7"/>
        <v>43</v>
      </c>
      <c r="G16" s="47">
        <f t="shared" si="0"/>
        <v>1000</v>
      </c>
      <c r="H16" s="5">
        <f t="shared" si="1"/>
        <v>0.4</v>
      </c>
      <c r="I16" s="4">
        <f t="shared" si="2"/>
        <v>17.2</v>
      </c>
      <c r="J16" s="8">
        <f t="shared" si="3"/>
        <v>1.72E-2</v>
      </c>
      <c r="L16" s="36" t="s">
        <v>13</v>
      </c>
      <c r="M16" s="8">
        <f>J16+J25+J47+J70+J125+J149+J181+J197+J230+J246+J278+J284+J300</f>
        <v>0.15459999999999996</v>
      </c>
      <c r="N16" s="67">
        <v>1.06E-2</v>
      </c>
      <c r="O16" s="49">
        <v>1000</v>
      </c>
      <c r="P16" s="8">
        <f t="shared" si="4"/>
        <v>0.14399999999999996</v>
      </c>
      <c r="Q16" s="49">
        <v>1000</v>
      </c>
      <c r="R16" s="4">
        <f t="shared" si="5"/>
        <v>143.99999999999997</v>
      </c>
    </row>
    <row r="17" spans="1:20" x14ac:dyDescent="0.25">
      <c r="A17" s="203"/>
      <c r="B17" s="57">
        <f t="shared" si="6"/>
        <v>1</v>
      </c>
      <c r="C17" s="198"/>
      <c r="D17" s="36" t="s">
        <v>79</v>
      </c>
      <c r="E17" s="44">
        <v>0.2</v>
      </c>
      <c r="F17" s="58">
        <f t="shared" si="7"/>
        <v>43</v>
      </c>
      <c r="G17" s="47"/>
      <c r="H17" s="5"/>
      <c r="I17" s="7"/>
      <c r="J17" s="8">
        <f>F17*E17</f>
        <v>8.6</v>
      </c>
      <c r="L17" s="36" t="s">
        <v>81</v>
      </c>
      <c r="M17" s="8">
        <f>J18+J38+J61+J110+J118+J139+J215+J223+J248+J269</f>
        <v>30.782245</v>
      </c>
      <c r="N17" s="67">
        <v>1.1229587499999998</v>
      </c>
      <c r="O17" s="49">
        <v>400</v>
      </c>
      <c r="P17" s="8">
        <f t="shared" si="4"/>
        <v>29.659286250000001</v>
      </c>
      <c r="Q17" s="49">
        <v>400</v>
      </c>
      <c r="R17" s="4">
        <f t="shared" si="5"/>
        <v>11863.7145</v>
      </c>
      <c r="S17" s="20"/>
      <c r="T17" s="13" t="s">
        <v>155</v>
      </c>
    </row>
    <row r="18" spans="1:20" x14ac:dyDescent="0.25">
      <c r="A18" s="203"/>
      <c r="B18" s="57">
        <f t="shared" si="6"/>
        <v>1</v>
      </c>
      <c r="C18" s="220" t="s">
        <v>80</v>
      </c>
      <c r="D18" s="36" t="s">
        <v>81</v>
      </c>
      <c r="E18" s="44">
        <f>H18/G18</f>
        <v>4.5096249999999997E-2</v>
      </c>
      <c r="F18" s="58">
        <f t="shared" si="7"/>
        <v>43</v>
      </c>
      <c r="G18" s="47">
        <f>Q17</f>
        <v>400</v>
      </c>
      <c r="H18" s="43">
        <f>(61-H7-H8-H9-H10-H11-H12-H13-H14-H15-H16-H17-H19-H20-H21-H22-H23-H24-H25-H26-H27-H28)</f>
        <v>18.038499999999999</v>
      </c>
      <c r="I18" s="4">
        <f t="shared" ref="I18:I25" si="8">J18*G18</f>
        <v>775.65549999999996</v>
      </c>
      <c r="J18" s="8">
        <f t="shared" si="3"/>
        <v>1.9391387499999999</v>
      </c>
      <c r="L18" s="36" t="s">
        <v>87</v>
      </c>
      <c r="M18" s="8">
        <f>J22+J86+J112+J194+J217+J297</f>
        <v>12.261999999999999</v>
      </c>
      <c r="N18" s="67">
        <v>0.97600000000000009</v>
      </c>
      <c r="O18" s="49">
        <v>58</v>
      </c>
      <c r="P18" s="8">
        <f t="shared" si="4"/>
        <v>11.285999999999998</v>
      </c>
      <c r="Q18" s="49">
        <v>58</v>
      </c>
      <c r="R18" s="4">
        <f t="shared" si="5"/>
        <v>654.58799999999985</v>
      </c>
    </row>
    <row r="19" spans="1:20" x14ac:dyDescent="0.25">
      <c r="A19" s="203"/>
      <c r="B19" s="57">
        <f t="shared" si="6"/>
        <v>1</v>
      </c>
      <c r="C19" s="220"/>
      <c r="D19" s="36" t="s">
        <v>27</v>
      </c>
      <c r="E19" s="44">
        <v>8.0000000000000002E-3</v>
      </c>
      <c r="F19" s="58">
        <f t="shared" si="7"/>
        <v>43</v>
      </c>
      <c r="G19" s="47">
        <f>Q14</f>
        <v>750</v>
      </c>
      <c r="H19" s="5">
        <f t="shared" ref="H19:H25" si="9">G19*E19</f>
        <v>6</v>
      </c>
      <c r="I19" s="7">
        <f t="shared" si="8"/>
        <v>258</v>
      </c>
      <c r="J19" s="8">
        <f t="shared" si="3"/>
        <v>0.34400000000000003</v>
      </c>
      <c r="L19" s="36" t="s">
        <v>74</v>
      </c>
      <c r="M19" s="8">
        <f>J23+J45+J147+J228</f>
        <v>4.7200000000000006</v>
      </c>
      <c r="N19" s="67">
        <v>0.19999999999999998</v>
      </c>
      <c r="O19" s="49">
        <v>140</v>
      </c>
      <c r="P19" s="8">
        <f t="shared" si="4"/>
        <v>4.5200000000000005</v>
      </c>
      <c r="Q19" s="49">
        <v>140</v>
      </c>
      <c r="R19" s="4">
        <f t="shared" si="5"/>
        <v>632.80000000000007</v>
      </c>
    </row>
    <row r="20" spans="1:20" x14ac:dyDescent="0.25">
      <c r="A20" s="203"/>
      <c r="B20" s="57">
        <f t="shared" si="6"/>
        <v>1</v>
      </c>
      <c r="C20" s="220"/>
      <c r="D20" s="36" t="s">
        <v>9</v>
      </c>
      <c r="E20" s="44">
        <v>1.6E-2</v>
      </c>
      <c r="F20" s="58">
        <f t="shared" si="7"/>
        <v>43</v>
      </c>
      <c r="G20" s="47">
        <f>Q11</f>
        <v>40</v>
      </c>
      <c r="H20" s="5">
        <f t="shared" si="9"/>
        <v>0.64</v>
      </c>
      <c r="I20" s="7">
        <f t="shared" si="8"/>
        <v>27.520000000000003</v>
      </c>
      <c r="J20" s="8">
        <f t="shared" si="3"/>
        <v>0.68800000000000006</v>
      </c>
      <c r="L20" s="36" t="s">
        <v>38</v>
      </c>
      <c r="M20" s="8">
        <f>J27+J49+J72+J89+J127+J151+J176+J199+J232+J257+J280+J302+J39+J249</f>
        <v>30.800999999999998</v>
      </c>
      <c r="N20" s="67">
        <v>1.5650000000000002</v>
      </c>
      <c r="O20" s="49">
        <v>40</v>
      </c>
      <c r="P20" s="8">
        <f t="shared" si="4"/>
        <v>29.235999999999997</v>
      </c>
      <c r="Q20" s="49">
        <v>40</v>
      </c>
      <c r="R20" s="4">
        <f t="shared" si="5"/>
        <v>1169.4399999999998</v>
      </c>
    </row>
    <row r="21" spans="1:20" x14ac:dyDescent="0.25">
      <c r="A21" s="203"/>
      <c r="B21" s="57">
        <f t="shared" si="6"/>
        <v>1</v>
      </c>
      <c r="C21" s="220"/>
      <c r="D21" s="36" t="s">
        <v>11</v>
      </c>
      <c r="E21" s="44">
        <v>1.0999999999999999E-2</v>
      </c>
      <c r="F21" s="58">
        <f t="shared" si="7"/>
        <v>43</v>
      </c>
      <c r="G21" s="47">
        <f>Q12</f>
        <v>27</v>
      </c>
      <c r="H21" s="5">
        <f t="shared" si="9"/>
        <v>0.29699999999999999</v>
      </c>
      <c r="I21" s="7">
        <f t="shared" si="8"/>
        <v>12.770999999999999</v>
      </c>
      <c r="J21" s="8">
        <f t="shared" si="3"/>
        <v>0.47299999999999998</v>
      </c>
      <c r="L21" s="36" t="s">
        <v>14</v>
      </c>
      <c r="M21" s="8">
        <f>J28+J68+J75+J195+J276+J304</f>
        <v>17.905999999999999</v>
      </c>
      <c r="N21" s="67">
        <v>1.2190000000000001</v>
      </c>
      <c r="O21" s="49">
        <v>70</v>
      </c>
      <c r="P21" s="8">
        <f t="shared" si="4"/>
        <v>16.686999999999998</v>
      </c>
      <c r="Q21" s="49">
        <v>70</v>
      </c>
      <c r="R21" s="4">
        <f t="shared" si="5"/>
        <v>1168.0899999999999</v>
      </c>
    </row>
    <row r="22" spans="1:20" s="66" customFormat="1" x14ac:dyDescent="0.25">
      <c r="A22" s="203"/>
      <c r="B22" s="65">
        <f t="shared" si="6"/>
        <v>1</v>
      </c>
      <c r="C22" s="220"/>
      <c r="D22" s="36" t="s">
        <v>87</v>
      </c>
      <c r="E22" s="44">
        <v>4.5999999999999999E-2</v>
      </c>
      <c r="F22" s="58">
        <f t="shared" si="7"/>
        <v>43</v>
      </c>
      <c r="G22" s="47">
        <f>Q18</f>
        <v>58</v>
      </c>
      <c r="H22" s="5">
        <f t="shared" si="9"/>
        <v>2.6680000000000001</v>
      </c>
      <c r="I22" s="7">
        <f t="shared" si="8"/>
        <v>114.724</v>
      </c>
      <c r="J22" s="8">
        <f t="shared" si="3"/>
        <v>1.978</v>
      </c>
      <c r="K22"/>
      <c r="L22" s="37" t="s">
        <v>7</v>
      </c>
      <c r="M22" s="8">
        <f>J31+J36+J42+J56+J82+J109+J115+J131+J137+J140+J160+J169+J183+J188+J213+J220+J237+J252+J264+J286+J291</f>
        <v>5.2589999999999995</v>
      </c>
      <c r="N22" s="67">
        <v>0.25800000000000006</v>
      </c>
      <c r="O22" s="49">
        <v>115</v>
      </c>
      <c r="P22" s="8">
        <f t="shared" si="4"/>
        <v>5.0009999999999994</v>
      </c>
      <c r="Q22" s="49">
        <v>115</v>
      </c>
      <c r="R22" s="4">
        <f t="shared" si="5"/>
        <v>575.1149999999999</v>
      </c>
    </row>
    <row r="23" spans="1:20" x14ac:dyDescent="0.25">
      <c r="A23" s="203"/>
      <c r="B23" s="57">
        <f t="shared" si="6"/>
        <v>1</v>
      </c>
      <c r="C23" s="196" t="s">
        <v>39</v>
      </c>
      <c r="D23" s="36" t="s">
        <v>74</v>
      </c>
      <c r="E23" s="44">
        <v>0.02</v>
      </c>
      <c r="F23" s="58">
        <f t="shared" si="7"/>
        <v>43</v>
      </c>
      <c r="G23" s="47">
        <f>Q19</f>
        <v>140</v>
      </c>
      <c r="H23" s="5">
        <f t="shared" si="9"/>
        <v>2.8000000000000003</v>
      </c>
      <c r="I23" s="7">
        <f t="shared" si="8"/>
        <v>120.39999999999999</v>
      </c>
      <c r="J23" s="8">
        <f t="shared" si="3"/>
        <v>0.86</v>
      </c>
      <c r="L23" s="37" t="s">
        <v>18</v>
      </c>
      <c r="M23" s="8">
        <f>J33+J185+J288</f>
        <v>3.22</v>
      </c>
      <c r="N23" s="67">
        <v>0.32</v>
      </c>
      <c r="O23" s="49">
        <v>50</v>
      </c>
      <c r="P23" s="8">
        <f t="shared" si="4"/>
        <v>2.9000000000000004</v>
      </c>
      <c r="Q23" s="49">
        <v>50</v>
      </c>
      <c r="R23" s="4">
        <f t="shared" si="5"/>
        <v>145.00000000000003</v>
      </c>
    </row>
    <row r="24" spans="1:20" x14ac:dyDescent="0.25">
      <c r="A24" s="203"/>
      <c r="B24" s="57">
        <f t="shared" si="6"/>
        <v>1</v>
      </c>
      <c r="C24" s="197"/>
      <c r="D24" s="36" t="s">
        <v>12</v>
      </c>
      <c r="E24" s="44">
        <v>0.02</v>
      </c>
      <c r="F24" s="58">
        <f t="shared" si="7"/>
        <v>43</v>
      </c>
      <c r="G24" s="47">
        <f>Q15</f>
        <v>55</v>
      </c>
      <c r="H24" s="5">
        <f t="shared" si="9"/>
        <v>1.1000000000000001</v>
      </c>
      <c r="I24" s="7">
        <f t="shared" si="8"/>
        <v>47.3</v>
      </c>
      <c r="J24" s="8">
        <f t="shared" si="3"/>
        <v>0.86</v>
      </c>
      <c r="L24" s="37" t="s">
        <v>69</v>
      </c>
      <c r="M24" s="8">
        <f>J40+J146+J250+J255</f>
        <v>3.7290000000000001</v>
      </c>
      <c r="N24" s="67">
        <v>0.16200000000000001</v>
      </c>
      <c r="O24" s="49">
        <v>84</v>
      </c>
      <c r="P24" s="8">
        <f t="shared" si="4"/>
        <v>3.5670000000000002</v>
      </c>
      <c r="Q24" s="49">
        <v>84</v>
      </c>
      <c r="R24" s="4">
        <f t="shared" si="5"/>
        <v>299.62800000000004</v>
      </c>
    </row>
    <row r="25" spans="1:20" x14ac:dyDescent="0.25">
      <c r="A25" s="203"/>
      <c r="B25" s="57">
        <f t="shared" si="6"/>
        <v>1</v>
      </c>
      <c r="C25" s="197"/>
      <c r="D25" s="36" t="s">
        <v>13</v>
      </c>
      <c r="E25" s="19">
        <v>2.0000000000000001E-4</v>
      </c>
      <c r="F25" s="58">
        <f t="shared" si="7"/>
        <v>43</v>
      </c>
      <c r="G25" s="47">
        <f>Q16</f>
        <v>1000</v>
      </c>
      <c r="H25" s="5">
        <f t="shared" si="9"/>
        <v>0.2</v>
      </c>
      <c r="I25" s="4">
        <f t="shared" si="8"/>
        <v>8.6</v>
      </c>
      <c r="J25" s="8">
        <f>F25*E25</f>
        <v>8.6E-3</v>
      </c>
      <c r="L25" s="37" t="s">
        <v>19</v>
      </c>
      <c r="M25" s="8">
        <f>J41+J251</f>
        <v>0.64500000000000002</v>
      </c>
      <c r="N25" s="67">
        <v>2.5000000000000001E-2</v>
      </c>
      <c r="O25" s="49">
        <v>180</v>
      </c>
      <c r="P25" s="8">
        <f t="shared" si="4"/>
        <v>0.62</v>
      </c>
      <c r="Q25" s="49">
        <v>180</v>
      </c>
      <c r="R25" s="4">
        <f t="shared" si="5"/>
        <v>111.6</v>
      </c>
      <c r="S25" s="20"/>
    </row>
    <row r="26" spans="1:20" s="66" customFormat="1" x14ac:dyDescent="0.25">
      <c r="A26" s="203"/>
      <c r="B26" s="65">
        <f t="shared" si="6"/>
        <v>1</v>
      </c>
      <c r="C26" s="198"/>
      <c r="D26" s="36" t="s">
        <v>79</v>
      </c>
      <c r="E26" s="44">
        <v>0.2</v>
      </c>
      <c r="F26" s="58">
        <f t="shared" si="7"/>
        <v>43</v>
      </c>
      <c r="G26" s="47"/>
      <c r="H26" s="5"/>
      <c r="I26" s="7"/>
      <c r="J26" s="8">
        <f t="shared" si="3"/>
        <v>8.6</v>
      </c>
      <c r="K26"/>
      <c r="L26" s="37" t="s">
        <v>21</v>
      </c>
      <c r="M26" s="8">
        <f>J43+J173</f>
        <v>10.491999999999999</v>
      </c>
      <c r="N26" s="67">
        <v>0.30499999999999999</v>
      </c>
      <c r="O26" s="49">
        <v>99</v>
      </c>
      <c r="P26" s="8">
        <f t="shared" si="4"/>
        <v>10.186999999999999</v>
      </c>
      <c r="Q26" s="49">
        <v>99</v>
      </c>
      <c r="R26" s="4">
        <f t="shared" si="5"/>
        <v>1008.5129999999999</v>
      </c>
    </row>
    <row r="27" spans="1:20" x14ac:dyDescent="0.25">
      <c r="A27" s="203"/>
      <c r="B27" s="57">
        <f t="shared" si="6"/>
        <v>1</v>
      </c>
      <c r="C27" s="143" t="s">
        <v>38</v>
      </c>
      <c r="D27" s="36" t="s">
        <v>38</v>
      </c>
      <c r="E27" s="44">
        <v>0.04</v>
      </c>
      <c r="F27" s="58">
        <f t="shared" si="7"/>
        <v>43</v>
      </c>
      <c r="G27" s="47">
        <f>Q20</f>
        <v>40</v>
      </c>
      <c r="H27" s="5">
        <f>G27*E27</f>
        <v>1.6</v>
      </c>
      <c r="I27" s="7">
        <f>J27*G27</f>
        <v>68.8</v>
      </c>
      <c r="J27" s="8">
        <f t="shared" si="3"/>
        <v>1.72</v>
      </c>
      <c r="L27" s="36" t="s">
        <v>70</v>
      </c>
      <c r="M27" s="8">
        <f>J50+J90</f>
        <v>17.2</v>
      </c>
      <c r="N27" s="67">
        <v>0.4</v>
      </c>
      <c r="O27" s="49">
        <v>98</v>
      </c>
      <c r="P27" s="8">
        <f t="shared" si="4"/>
        <v>16.8</v>
      </c>
      <c r="Q27" s="49">
        <v>98</v>
      </c>
      <c r="R27" s="4">
        <f t="shared" si="5"/>
        <v>1646.4</v>
      </c>
    </row>
    <row r="28" spans="1:20" x14ac:dyDescent="0.25">
      <c r="A28" s="215"/>
      <c r="B28" s="57">
        <f t="shared" si="6"/>
        <v>1</v>
      </c>
      <c r="C28" s="143" t="s">
        <v>14</v>
      </c>
      <c r="D28" s="36" t="s">
        <v>14</v>
      </c>
      <c r="E28" s="8">
        <v>0.1</v>
      </c>
      <c r="F28" s="58">
        <f t="shared" si="7"/>
        <v>43</v>
      </c>
      <c r="G28" s="48">
        <f>Q21</f>
        <v>70</v>
      </c>
      <c r="H28" s="5">
        <f>G28*E28</f>
        <v>7</v>
      </c>
      <c r="I28" s="7">
        <f>J28*G28</f>
        <v>301</v>
      </c>
      <c r="J28" s="8">
        <f t="shared" si="3"/>
        <v>4.3</v>
      </c>
      <c r="L28" s="36" t="s">
        <v>10</v>
      </c>
      <c r="M28" s="8">
        <f>J58+J162+J266</f>
        <v>5.375</v>
      </c>
      <c r="N28" s="67">
        <v>0.15</v>
      </c>
      <c r="O28" s="49">
        <v>55</v>
      </c>
      <c r="P28" s="8">
        <f t="shared" si="4"/>
        <v>5.2249999999999996</v>
      </c>
      <c r="Q28" s="49">
        <v>55</v>
      </c>
      <c r="R28" s="4">
        <f t="shared" si="5"/>
        <v>287.375</v>
      </c>
    </row>
    <row r="29" spans="1:20" x14ac:dyDescent="0.25">
      <c r="A29" s="174" t="s">
        <v>41</v>
      </c>
      <c r="B29" s="174"/>
      <c r="C29" s="174"/>
      <c r="D29" s="174"/>
      <c r="E29" s="45"/>
      <c r="F29" s="138"/>
      <c r="G29" s="138"/>
      <c r="H29" s="2">
        <f>SUM(H7:H28)</f>
        <v>60.999999999999993</v>
      </c>
      <c r="I29" s="2">
        <f t="shared" ref="I29:J29" si="10">SUM(I7:I28)</f>
        <v>2623.0000000000005</v>
      </c>
      <c r="J29" s="45">
        <f t="shared" si="10"/>
        <v>39.073938749999996</v>
      </c>
      <c r="L29" s="36" t="s">
        <v>57</v>
      </c>
      <c r="M29" s="8">
        <f>J62+J270</f>
        <v>3.87</v>
      </c>
      <c r="N29" s="67">
        <v>0.12</v>
      </c>
      <c r="O29" s="49">
        <v>130</v>
      </c>
      <c r="P29" s="8">
        <f t="shared" si="4"/>
        <v>3.75</v>
      </c>
      <c r="Q29" s="49">
        <v>130</v>
      </c>
      <c r="R29" s="4">
        <f t="shared" si="5"/>
        <v>487.5</v>
      </c>
    </row>
    <row r="30" spans="1:20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B30*43</f>
        <v>86</v>
      </c>
      <c r="G30" s="49">
        <f>Q9</f>
        <v>38</v>
      </c>
      <c r="H30" s="143">
        <f t="shared" ref="H30:H36" si="11">E30*G30</f>
        <v>2.774</v>
      </c>
      <c r="I30" s="7">
        <f t="shared" ref="I30:I36" si="12">J30*G30</f>
        <v>238.56399999999999</v>
      </c>
      <c r="J30" s="6">
        <f>F30*E30</f>
        <v>6.2779999999999996</v>
      </c>
      <c r="L30" s="36" t="s">
        <v>24</v>
      </c>
      <c r="M30" s="8">
        <f>J64+J272</f>
        <v>0.25800000000000001</v>
      </c>
      <c r="N30" s="67">
        <v>8.0000000000000002E-3</v>
      </c>
      <c r="O30" s="49">
        <v>290</v>
      </c>
      <c r="P30" s="8">
        <f t="shared" si="4"/>
        <v>0.25</v>
      </c>
      <c r="Q30" s="49">
        <v>290</v>
      </c>
      <c r="R30" s="4">
        <f t="shared" si="5"/>
        <v>72.5</v>
      </c>
    </row>
    <row r="31" spans="1:20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86</v>
      </c>
      <c r="G31" s="48">
        <f>Q22</f>
        <v>115</v>
      </c>
      <c r="H31" s="143">
        <f t="shared" si="11"/>
        <v>0.46</v>
      </c>
      <c r="I31" s="7">
        <f t="shared" si="12"/>
        <v>39.56</v>
      </c>
      <c r="J31" s="6">
        <f t="shared" ref="J31:J50" si="13">F31*E31</f>
        <v>0.34400000000000003</v>
      </c>
      <c r="L31" s="38" t="s">
        <v>15</v>
      </c>
      <c r="M31" s="8">
        <f>J76+J235</f>
        <v>1.075</v>
      </c>
      <c r="N31" s="67">
        <v>0.02</v>
      </c>
      <c r="O31" s="49">
        <v>130</v>
      </c>
      <c r="P31" s="8">
        <f t="shared" si="4"/>
        <v>1.0549999999999999</v>
      </c>
      <c r="Q31" s="49">
        <v>130</v>
      </c>
      <c r="R31" s="4">
        <f t="shared" si="5"/>
        <v>137.15</v>
      </c>
    </row>
    <row r="32" spans="1:20" x14ac:dyDescent="0.25">
      <c r="A32" s="203"/>
      <c r="B32" s="57">
        <f t="shared" ref="B32:B50" si="14">B31</f>
        <v>2</v>
      </c>
      <c r="C32" s="210" t="s">
        <v>23</v>
      </c>
      <c r="D32" s="37" t="s">
        <v>8</v>
      </c>
      <c r="E32" s="6">
        <v>0.1</v>
      </c>
      <c r="F32" s="59">
        <f t="shared" ref="F32:F50" si="15">F31</f>
        <v>86</v>
      </c>
      <c r="G32" s="47">
        <f>Q10</f>
        <v>50</v>
      </c>
      <c r="H32" s="143">
        <f t="shared" si="11"/>
        <v>5</v>
      </c>
      <c r="I32" s="7">
        <f t="shared" si="12"/>
        <v>430</v>
      </c>
      <c r="J32" s="6">
        <f t="shared" si="13"/>
        <v>8.6</v>
      </c>
      <c r="L32" s="36" t="s">
        <v>61</v>
      </c>
      <c r="M32" s="8">
        <f>J84+J171+J190+J293</f>
        <v>14.888625641025646</v>
      </c>
      <c r="N32" s="67">
        <v>0.85415897435897425</v>
      </c>
      <c r="O32" s="49">
        <v>195</v>
      </c>
      <c r="P32" s="8">
        <f t="shared" si="4"/>
        <v>14.034466666666672</v>
      </c>
      <c r="Q32" s="49">
        <v>195</v>
      </c>
      <c r="R32" s="4">
        <f t="shared" si="5"/>
        <v>2736.7210000000009</v>
      </c>
      <c r="S32" s="20"/>
    </row>
    <row r="33" spans="1:23" x14ac:dyDescent="0.25">
      <c r="A33" s="203"/>
      <c r="B33" s="57">
        <f t="shared" si="14"/>
        <v>2</v>
      </c>
      <c r="C33" s="211"/>
      <c r="D33" s="37" t="s">
        <v>18</v>
      </c>
      <c r="E33" s="6">
        <v>0.02</v>
      </c>
      <c r="F33" s="59">
        <f t="shared" si="15"/>
        <v>86</v>
      </c>
      <c r="G33" s="48">
        <f>Q23</f>
        <v>50</v>
      </c>
      <c r="H33" s="143">
        <f t="shared" si="11"/>
        <v>1</v>
      </c>
      <c r="I33" s="7">
        <f t="shared" si="12"/>
        <v>86</v>
      </c>
      <c r="J33" s="6">
        <f t="shared" si="13"/>
        <v>1.72</v>
      </c>
      <c r="L33" s="38" t="s">
        <v>65</v>
      </c>
      <c r="M33" s="8">
        <f>J88+J175+J256</f>
        <v>43</v>
      </c>
      <c r="N33" s="67">
        <v>1</v>
      </c>
      <c r="O33" s="49">
        <v>65</v>
      </c>
      <c r="P33" s="8">
        <f t="shared" si="4"/>
        <v>42</v>
      </c>
      <c r="Q33" s="49">
        <v>65</v>
      </c>
      <c r="R33" s="4">
        <f t="shared" si="5"/>
        <v>2730</v>
      </c>
    </row>
    <row r="34" spans="1:23" x14ac:dyDescent="0.25">
      <c r="A34" s="203"/>
      <c r="B34" s="57">
        <f t="shared" si="14"/>
        <v>2</v>
      </c>
      <c r="C34" s="211"/>
      <c r="D34" s="37" t="s">
        <v>9</v>
      </c>
      <c r="E34" s="6">
        <v>1.2999999999999999E-2</v>
      </c>
      <c r="F34" s="59">
        <f t="shared" si="15"/>
        <v>86</v>
      </c>
      <c r="G34" s="48">
        <f>Q11</f>
        <v>40</v>
      </c>
      <c r="H34" s="143">
        <f t="shared" si="11"/>
        <v>0.52</v>
      </c>
      <c r="I34" s="7">
        <f t="shared" si="12"/>
        <v>44.72</v>
      </c>
      <c r="J34" s="6">
        <f t="shared" si="13"/>
        <v>1.1179999999999999</v>
      </c>
      <c r="L34" s="39" t="s">
        <v>22</v>
      </c>
      <c r="M34" s="8">
        <f>J177+J200+J258+J303</f>
        <v>8.0499999999999989</v>
      </c>
      <c r="N34" s="67">
        <v>0.75</v>
      </c>
      <c r="O34" s="49">
        <v>95</v>
      </c>
      <c r="P34" s="8">
        <f t="shared" si="4"/>
        <v>7.2999999999999989</v>
      </c>
      <c r="Q34" s="49">
        <v>95</v>
      </c>
      <c r="R34" s="4">
        <f t="shared" si="5"/>
        <v>693.49999999999989</v>
      </c>
    </row>
    <row r="35" spans="1:23" x14ac:dyDescent="0.25">
      <c r="A35" s="203"/>
      <c r="B35" s="57">
        <f t="shared" si="14"/>
        <v>2</v>
      </c>
      <c r="C35" s="211"/>
      <c r="D35" s="37" t="s">
        <v>11</v>
      </c>
      <c r="E35" s="6">
        <v>1.2E-2</v>
      </c>
      <c r="F35" s="59">
        <f t="shared" si="15"/>
        <v>86</v>
      </c>
      <c r="G35" s="48">
        <f>Q12</f>
        <v>27</v>
      </c>
      <c r="H35" s="143">
        <f t="shared" si="11"/>
        <v>0.32400000000000001</v>
      </c>
      <c r="I35" s="7">
        <f t="shared" si="12"/>
        <v>27.864000000000001</v>
      </c>
      <c r="J35" s="6">
        <f t="shared" si="13"/>
        <v>1.032</v>
      </c>
      <c r="L35" s="36" t="s">
        <v>25</v>
      </c>
      <c r="M35" s="8">
        <f>J123+J201+J298</f>
        <v>9.7279999999999998</v>
      </c>
      <c r="N35" s="67">
        <v>1.33</v>
      </c>
      <c r="O35" s="49">
        <v>170</v>
      </c>
      <c r="P35" s="8">
        <f t="shared" si="4"/>
        <v>8.3979999999999997</v>
      </c>
      <c r="Q35" s="49">
        <v>170</v>
      </c>
      <c r="R35" s="4">
        <f t="shared" si="5"/>
        <v>1427.6599999999999</v>
      </c>
    </row>
    <row r="36" spans="1:23" x14ac:dyDescent="0.25">
      <c r="A36" s="203"/>
      <c r="B36" s="57">
        <f t="shared" si="14"/>
        <v>2</v>
      </c>
      <c r="C36" s="211"/>
      <c r="D36" s="37" t="s">
        <v>7</v>
      </c>
      <c r="E36" s="6">
        <v>5.0000000000000001E-3</v>
      </c>
      <c r="F36" s="59">
        <f t="shared" si="15"/>
        <v>86</v>
      </c>
      <c r="G36" s="48">
        <f>Q22</f>
        <v>115</v>
      </c>
      <c r="H36" s="143">
        <f t="shared" si="11"/>
        <v>0.57500000000000007</v>
      </c>
      <c r="I36" s="7">
        <f t="shared" si="12"/>
        <v>49.449999999999996</v>
      </c>
      <c r="J36" s="6">
        <f t="shared" si="13"/>
        <v>0.43</v>
      </c>
      <c r="L36" s="36" t="s">
        <v>17</v>
      </c>
      <c r="M36" s="8">
        <f>J236</f>
        <v>0.215</v>
      </c>
      <c r="N36" s="67">
        <v>0.01</v>
      </c>
      <c r="O36" s="49">
        <v>450</v>
      </c>
      <c r="P36" s="8">
        <f t="shared" si="4"/>
        <v>0.20499999999999999</v>
      </c>
      <c r="Q36" s="49">
        <v>450</v>
      </c>
      <c r="R36" s="4">
        <f t="shared" si="5"/>
        <v>92.25</v>
      </c>
    </row>
    <row r="37" spans="1:23" x14ac:dyDescent="0.25">
      <c r="A37" s="203"/>
      <c r="B37" s="57">
        <f t="shared" si="14"/>
        <v>2</v>
      </c>
      <c r="C37" s="212"/>
      <c r="D37" s="37" t="s">
        <v>79</v>
      </c>
      <c r="E37" s="6">
        <v>0.17499999999999999</v>
      </c>
      <c r="F37" s="59">
        <f t="shared" si="15"/>
        <v>86</v>
      </c>
      <c r="G37" s="48"/>
      <c r="H37" s="143"/>
      <c r="I37" s="7"/>
      <c r="J37" s="6">
        <f t="shared" si="13"/>
        <v>15.049999999999999</v>
      </c>
      <c r="L37" s="36" t="s">
        <v>90</v>
      </c>
      <c r="M37" s="8">
        <f>J79+J121+J166+J226</f>
        <v>8.2990000000000013</v>
      </c>
      <c r="N37" s="67">
        <v>0.23399999999999999</v>
      </c>
      <c r="O37" s="49">
        <v>55</v>
      </c>
      <c r="P37" s="8">
        <f t="shared" si="4"/>
        <v>8.0650000000000013</v>
      </c>
      <c r="Q37" s="49">
        <v>55</v>
      </c>
      <c r="R37" s="4">
        <f t="shared" si="5"/>
        <v>443.57500000000005</v>
      </c>
    </row>
    <row r="38" spans="1:23" x14ac:dyDescent="0.25">
      <c r="A38" s="203"/>
      <c r="B38" s="57">
        <f t="shared" si="14"/>
        <v>2</v>
      </c>
      <c r="C38" s="199" t="s">
        <v>102</v>
      </c>
      <c r="D38" s="37" t="s">
        <v>77</v>
      </c>
      <c r="E38" s="6">
        <f>H38/G38</f>
        <v>5.4237499999999973E-2</v>
      </c>
      <c r="F38" s="59">
        <f t="shared" si="15"/>
        <v>86</v>
      </c>
      <c r="G38" s="48">
        <f>Q17</f>
        <v>400</v>
      </c>
      <c r="H38" s="143">
        <f>61-H30-H31-H32-H33-H34-H35-H36-H37-H39-H40-H41-H42-H43-H44-H45-H46-H47-H48-H49-H50</f>
        <v>21.69499999999999</v>
      </c>
      <c r="I38" s="7">
        <f t="shared" ref="I38:I47" si="16">J38*G38</f>
        <v>1865.7699999999991</v>
      </c>
      <c r="J38" s="6">
        <f t="shared" si="13"/>
        <v>4.6644249999999978</v>
      </c>
      <c r="L38" s="37" t="s">
        <v>110</v>
      </c>
      <c r="M38" s="8">
        <f>J130+J212</f>
        <v>2.14</v>
      </c>
      <c r="N38" s="67">
        <v>0.08</v>
      </c>
      <c r="O38" s="49">
        <v>110</v>
      </c>
      <c r="P38" s="8">
        <f t="shared" si="4"/>
        <v>2.06</v>
      </c>
      <c r="Q38" s="49">
        <v>110</v>
      </c>
      <c r="R38" s="4">
        <f t="shared" si="5"/>
        <v>226.6</v>
      </c>
    </row>
    <row r="39" spans="1:23" x14ac:dyDescent="0.25">
      <c r="A39" s="203"/>
      <c r="B39" s="57">
        <f t="shared" si="14"/>
        <v>2</v>
      </c>
      <c r="C39" s="199"/>
      <c r="D39" s="37" t="s">
        <v>38</v>
      </c>
      <c r="E39" s="6">
        <v>9.0000000000000011E-3</v>
      </c>
      <c r="F39" s="59">
        <f t="shared" si="15"/>
        <v>86</v>
      </c>
      <c r="G39" s="48">
        <f>Q20</f>
        <v>40</v>
      </c>
      <c r="H39" s="143">
        <f t="shared" ref="H39:H44" si="17">E39*G39</f>
        <v>0.36000000000000004</v>
      </c>
      <c r="I39" s="7">
        <f t="shared" si="16"/>
        <v>30.960000000000004</v>
      </c>
      <c r="J39" s="6">
        <f t="shared" si="13"/>
        <v>0.77400000000000013</v>
      </c>
      <c r="L39" s="36" t="s">
        <v>73</v>
      </c>
      <c r="M39" s="8">
        <f>J134</f>
        <v>0.32</v>
      </c>
      <c r="N39" s="67">
        <v>1.4999999999999999E-2</v>
      </c>
      <c r="O39" s="49">
        <v>40</v>
      </c>
      <c r="P39" s="8">
        <f t="shared" si="4"/>
        <v>0.30499999999999999</v>
      </c>
      <c r="Q39" s="49">
        <v>40</v>
      </c>
      <c r="R39" s="4">
        <f t="shared" si="5"/>
        <v>12.2</v>
      </c>
      <c r="T39" s="20"/>
    </row>
    <row r="40" spans="1:23" x14ac:dyDescent="0.25">
      <c r="A40" s="203"/>
      <c r="B40" s="57">
        <f t="shared" si="14"/>
        <v>2</v>
      </c>
      <c r="C40" s="199"/>
      <c r="D40" s="37" t="s">
        <v>69</v>
      </c>
      <c r="E40" s="6">
        <v>1.2E-2</v>
      </c>
      <c r="F40" s="59">
        <f t="shared" si="15"/>
        <v>86</v>
      </c>
      <c r="G40" s="48">
        <f>Q24</f>
        <v>84</v>
      </c>
      <c r="H40" s="143">
        <f t="shared" si="17"/>
        <v>1.008</v>
      </c>
      <c r="I40" s="7">
        <f t="shared" si="16"/>
        <v>86.688000000000002</v>
      </c>
      <c r="J40" s="6">
        <f t="shared" si="13"/>
        <v>1.032</v>
      </c>
      <c r="L40" s="36" t="s">
        <v>16</v>
      </c>
      <c r="M40" s="8">
        <f>J143</f>
        <v>0.25600000000000001</v>
      </c>
      <c r="N40" s="67">
        <v>1.2E-2</v>
      </c>
      <c r="O40" s="49">
        <v>55</v>
      </c>
      <c r="P40" s="8">
        <f t="shared" si="4"/>
        <v>0.24399999999999999</v>
      </c>
      <c r="Q40" s="49">
        <v>55</v>
      </c>
      <c r="R40" s="4">
        <f t="shared" si="5"/>
        <v>13.42</v>
      </c>
    </row>
    <row r="41" spans="1:23" x14ac:dyDescent="0.25">
      <c r="A41" s="203"/>
      <c r="B41" s="57">
        <f t="shared" si="14"/>
        <v>2</v>
      </c>
      <c r="C41" s="199"/>
      <c r="D41" s="37" t="s">
        <v>19</v>
      </c>
      <c r="E41" s="6">
        <v>5.0000000000000001E-3</v>
      </c>
      <c r="F41" s="59">
        <f t="shared" si="15"/>
        <v>86</v>
      </c>
      <c r="G41" s="48">
        <f>Q25</f>
        <v>180</v>
      </c>
      <c r="H41" s="143">
        <f t="shared" si="17"/>
        <v>0.9</v>
      </c>
      <c r="I41" s="7">
        <f t="shared" si="16"/>
        <v>77.400000000000006</v>
      </c>
      <c r="J41" s="6">
        <f t="shared" si="13"/>
        <v>0.43</v>
      </c>
      <c r="L41" s="54" t="s">
        <v>41</v>
      </c>
      <c r="M41" s="54">
        <f>SUM(M7:M40)</f>
        <v>437.68897064102555</v>
      </c>
      <c r="N41" s="54">
        <f t="shared" ref="N41" si="18">SUM(N7:N40)</f>
        <v>20.779717724358974</v>
      </c>
      <c r="O41" s="54"/>
      <c r="P41" s="54">
        <f>SUM(P7:P40)</f>
        <v>416.90925291666679</v>
      </c>
      <c r="Q41" s="63"/>
      <c r="R41" s="30">
        <f>SUM(R7:R40)</f>
        <v>43065.999999999993</v>
      </c>
      <c r="S41" s="20"/>
      <c r="T41" s="20"/>
    </row>
    <row r="42" spans="1:23" x14ac:dyDescent="0.25">
      <c r="A42" s="203"/>
      <c r="B42" s="57">
        <f t="shared" si="14"/>
        <v>2</v>
      </c>
      <c r="C42" s="199"/>
      <c r="D42" s="37" t="s">
        <v>7</v>
      </c>
      <c r="E42" s="6">
        <v>3.0000000000000001E-3</v>
      </c>
      <c r="F42" s="59">
        <f t="shared" si="15"/>
        <v>86</v>
      </c>
      <c r="G42" s="48">
        <f>Q22</f>
        <v>115</v>
      </c>
      <c r="H42" s="143">
        <f t="shared" si="17"/>
        <v>0.34500000000000003</v>
      </c>
      <c r="I42" s="7">
        <f t="shared" si="16"/>
        <v>29.67</v>
      </c>
      <c r="J42" s="6">
        <f t="shared" si="13"/>
        <v>0.25800000000000001</v>
      </c>
      <c r="L42"/>
      <c r="M42"/>
      <c r="N42"/>
      <c r="O42"/>
      <c r="P42"/>
      <c r="Q42"/>
      <c r="R42" s="29"/>
      <c r="T42" s="20"/>
    </row>
    <row r="43" spans="1:23" x14ac:dyDescent="0.25">
      <c r="A43" s="203"/>
      <c r="B43" s="57">
        <f t="shared" si="14"/>
        <v>2</v>
      </c>
      <c r="C43" s="204" t="s">
        <v>26</v>
      </c>
      <c r="D43" s="37" t="s">
        <v>21</v>
      </c>
      <c r="E43" s="6">
        <v>6.0999999999999999E-2</v>
      </c>
      <c r="F43" s="59">
        <f t="shared" si="15"/>
        <v>86</v>
      </c>
      <c r="G43" s="48">
        <f>Q26</f>
        <v>99</v>
      </c>
      <c r="H43" s="143">
        <f t="shared" si="17"/>
        <v>6.0389999999999997</v>
      </c>
      <c r="I43" s="7">
        <f t="shared" si="16"/>
        <v>519.35399999999993</v>
      </c>
      <c r="J43" s="6">
        <f t="shared" si="13"/>
        <v>5.2459999999999996</v>
      </c>
      <c r="L43" s="29"/>
      <c r="M43"/>
      <c r="N43"/>
      <c r="O43"/>
      <c r="P43" s="29"/>
      <c r="Q43"/>
      <c r="R43"/>
    </row>
    <row r="44" spans="1:23" ht="15.75" x14ac:dyDescent="0.25">
      <c r="A44" s="203"/>
      <c r="B44" s="57">
        <f t="shared" si="14"/>
        <v>2</v>
      </c>
      <c r="C44" s="204"/>
      <c r="D44" s="37" t="s">
        <v>27</v>
      </c>
      <c r="E44" s="6">
        <v>6.0000000000000001E-3</v>
      </c>
      <c r="F44" s="59">
        <f t="shared" si="15"/>
        <v>86</v>
      </c>
      <c r="G44" s="48">
        <f>Q14</f>
        <v>750</v>
      </c>
      <c r="H44" s="143">
        <f t="shared" si="17"/>
        <v>4.5</v>
      </c>
      <c r="I44" s="7">
        <f t="shared" si="16"/>
        <v>387</v>
      </c>
      <c r="J44" s="6">
        <f t="shared" si="13"/>
        <v>0.51600000000000001</v>
      </c>
      <c r="L44" s="139" t="s">
        <v>95</v>
      </c>
      <c r="M44" s="61"/>
      <c r="N44" s="61"/>
      <c r="O44" s="61"/>
      <c r="P44" s="213" t="s">
        <v>130</v>
      </c>
      <c r="Q44" s="213"/>
      <c r="R44" s="213"/>
    </row>
    <row r="45" spans="1:23" x14ac:dyDescent="0.25">
      <c r="A45" s="203"/>
      <c r="B45" s="57">
        <f t="shared" si="14"/>
        <v>2</v>
      </c>
      <c r="C45" s="183" t="s">
        <v>39</v>
      </c>
      <c r="D45" s="36" t="s">
        <v>76</v>
      </c>
      <c r="E45" s="44">
        <v>0.02</v>
      </c>
      <c r="F45" s="59">
        <f t="shared" si="15"/>
        <v>86</v>
      </c>
      <c r="G45" s="47">
        <f>Q19</f>
        <v>140</v>
      </c>
      <c r="H45" s="5">
        <f>G45*E45</f>
        <v>2.8000000000000003</v>
      </c>
      <c r="I45" s="7">
        <f t="shared" si="16"/>
        <v>240.79999999999998</v>
      </c>
      <c r="J45" s="8">
        <f t="shared" si="13"/>
        <v>1.72</v>
      </c>
      <c r="L45" s="31"/>
      <c r="M45" s="33" t="s">
        <v>97</v>
      </c>
      <c r="N45" s="33"/>
      <c r="O45" s="33"/>
      <c r="P45" s="214" t="s">
        <v>98</v>
      </c>
      <c r="Q45" s="214"/>
      <c r="R45" s="214"/>
    </row>
    <row r="46" spans="1:23" s="16" customFormat="1" x14ac:dyDescent="0.25">
      <c r="A46" s="203"/>
      <c r="B46" s="57">
        <f t="shared" si="14"/>
        <v>2</v>
      </c>
      <c r="C46" s="184"/>
      <c r="D46" s="36" t="s">
        <v>12</v>
      </c>
      <c r="E46" s="44">
        <v>0.02</v>
      </c>
      <c r="F46" s="59">
        <f t="shared" si="15"/>
        <v>86</v>
      </c>
      <c r="G46" s="47">
        <f>Q15</f>
        <v>55</v>
      </c>
      <c r="H46" s="5">
        <f>G46*E46</f>
        <v>1.1000000000000001</v>
      </c>
      <c r="I46" s="7">
        <f t="shared" si="16"/>
        <v>94.6</v>
      </c>
      <c r="J46" s="8">
        <f t="shared" si="13"/>
        <v>1.72</v>
      </c>
      <c r="K46"/>
      <c r="L46"/>
      <c r="M46" s="29"/>
      <c r="N46" s="29"/>
      <c r="O46" s="29"/>
      <c r="P46" s="29"/>
      <c r="Q46" t="s">
        <v>145</v>
      </c>
      <c r="R46" s="29">
        <f>R17</f>
        <v>11863.7145</v>
      </c>
    </row>
    <row r="47" spans="1:23" x14ac:dyDescent="0.25">
      <c r="A47" s="203"/>
      <c r="B47" s="57">
        <f t="shared" si="14"/>
        <v>2</v>
      </c>
      <c r="C47" s="184"/>
      <c r="D47" s="36" t="s">
        <v>13</v>
      </c>
      <c r="E47" s="19">
        <v>2.0000000000000001E-4</v>
      </c>
      <c r="F47" s="59">
        <f t="shared" si="15"/>
        <v>86</v>
      </c>
      <c r="G47" s="47">
        <f>Q16</f>
        <v>1000</v>
      </c>
      <c r="H47" s="5">
        <f>G47*E47</f>
        <v>0.2</v>
      </c>
      <c r="I47" s="7">
        <f t="shared" si="16"/>
        <v>17.2</v>
      </c>
      <c r="J47" s="8">
        <f>F47*E47</f>
        <v>1.72E-2</v>
      </c>
      <c r="L47"/>
      <c r="M47" s="29"/>
      <c r="N47" s="29"/>
      <c r="O47" s="29"/>
      <c r="P47" s="29"/>
      <c r="Q47" t="s">
        <v>157</v>
      </c>
      <c r="R47" s="29">
        <f>R41-R17</f>
        <v>31202.285499999991</v>
      </c>
      <c r="S47" s="20"/>
      <c r="U47" s="16"/>
      <c r="W47" s="16"/>
    </row>
    <row r="48" spans="1:23" x14ac:dyDescent="0.25">
      <c r="A48" s="203"/>
      <c r="B48" s="57">
        <f t="shared" si="14"/>
        <v>2</v>
      </c>
      <c r="C48" s="185"/>
      <c r="D48" s="36" t="s">
        <v>79</v>
      </c>
      <c r="E48" s="44">
        <v>0.2</v>
      </c>
      <c r="F48" s="59">
        <f t="shared" si="15"/>
        <v>86</v>
      </c>
      <c r="G48" s="47"/>
      <c r="H48" s="5"/>
      <c r="I48" s="7"/>
      <c r="J48" s="8">
        <f t="shared" si="13"/>
        <v>17.2</v>
      </c>
      <c r="L48"/>
      <c r="M48" s="27"/>
      <c r="N48" s="27"/>
      <c r="O48" s="27"/>
      <c r="P48" s="27"/>
      <c r="Q48" s="29"/>
      <c r="R48" s="29"/>
      <c r="U48" s="16"/>
      <c r="W48" s="16"/>
    </row>
    <row r="49" spans="1:23" x14ac:dyDescent="0.25">
      <c r="A49" s="203"/>
      <c r="B49" s="57">
        <f t="shared" si="14"/>
        <v>2</v>
      </c>
      <c r="C49" s="140" t="s">
        <v>38</v>
      </c>
      <c r="D49" s="37" t="s">
        <v>38</v>
      </c>
      <c r="E49" s="6">
        <v>0.04</v>
      </c>
      <c r="F49" s="59">
        <f t="shared" si="15"/>
        <v>86</v>
      </c>
      <c r="G49" s="48">
        <f>Q20</f>
        <v>40</v>
      </c>
      <c r="H49" s="143">
        <f>E49*G49</f>
        <v>1.6</v>
      </c>
      <c r="I49" s="7">
        <f>J49*G49</f>
        <v>137.6</v>
      </c>
      <c r="J49" s="6">
        <f t="shared" si="13"/>
        <v>3.44</v>
      </c>
      <c r="L49"/>
      <c r="M49"/>
      <c r="N49"/>
      <c r="O49"/>
      <c r="P49"/>
      <c r="Q49" s="27"/>
      <c r="R49"/>
      <c r="U49" s="16"/>
      <c r="W49" s="16"/>
    </row>
    <row r="50" spans="1:23" x14ac:dyDescent="0.25">
      <c r="A50" s="215"/>
      <c r="B50" s="57">
        <f t="shared" si="14"/>
        <v>2</v>
      </c>
      <c r="C50" s="141" t="s">
        <v>70</v>
      </c>
      <c r="D50" s="36" t="s">
        <v>70</v>
      </c>
      <c r="E50" s="8">
        <v>0.1</v>
      </c>
      <c r="F50" s="59">
        <f t="shared" si="15"/>
        <v>86</v>
      </c>
      <c r="G50" s="48">
        <f>Q27</f>
        <v>98</v>
      </c>
      <c r="H50" s="143">
        <f>E50*G50</f>
        <v>9.8000000000000007</v>
      </c>
      <c r="I50" s="7">
        <f>J50*G50</f>
        <v>842.8</v>
      </c>
      <c r="J50" s="6">
        <f t="shared" si="13"/>
        <v>8.6</v>
      </c>
      <c r="L50"/>
      <c r="M50"/>
      <c r="N50"/>
      <c r="O50"/>
      <c r="P50"/>
      <c r="Q50"/>
      <c r="R50"/>
      <c r="U50" s="16"/>
      <c r="W50" s="16"/>
    </row>
    <row r="51" spans="1:23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60.999999999999986</v>
      </c>
      <c r="I51" s="2">
        <f>SUM(I30:I50)</f>
        <v>5246</v>
      </c>
      <c r="J51" s="45">
        <f>SUM(J30:J50)</f>
        <v>80.189624999999992</v>
      </c>
      <c r="U51" s="16"/>
      <c r="W51" s="16"/>
    </row>
    <row r="52" spans="1:23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  <c r="U52" s="16"/>
      <c r="W52" s="16"/>
    </row>
    <row r="53" spans="1:23" customFormat="1" x14ac:dyDescent="0.25">
      <c r="E53" s="27"/>
      <c r="U53" s="16"/>
      <c r="W53" s="16"/>
    </row>
    <row r="54" spans="1:23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U54" s="16"/>
      <c r="W54" s="16"/>
    </row>
    <row r="55" spans="1:23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B55*43</f>
        <v>86</v>
      </c>
      <c r="G55" s="47">
        <f>Q9</f>
        <v>38</v>
      </c>
      <c r="H55" s="143">
        <f t="shared" ref="H55:H60" si="19">G55*E55</f>
        <v>0.98799999999999999</v>
      </c>
      <c r="I55" s="7">
        <f t="shared" ref="I55:I64" si="20">J55*G55</f>
        <v>84.967999999999989</v>
      </c>
      <c r="J55" s="8">
        <f>F55*E55</f>
        <v>2.2359999999999998</v>
      </c>
      <c r="L55" s="17"/>
      <c r="U55" s="16"/>
      <c r="W55" s="16"/>
    </row>
    <row r="56" spans="1:23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86</v>
      </c>
      <c r="G56" s="47">
        <f>Q22</f>
        <v>115</v>
      </c>
      <c r="H56" s="143">
        <f t="shared" si="19"/>
        <v>0.69000000000000006</v>
      </c>
      <c r="I56" s="7">
        <f t="shared" si="20"/>
        <v>59.34</v>
      </c>
      <c r="J56" s="8">
        <f t="shared" ref="J56:J60" si="21">F56*E56</f>
        <v>0.51600000000000001</v>
      </c>
      <c r="L56" s="17"/>
      <c r="U56" s="16"/>
      <c r="W56" s="16"/>
    </row>
    <row r="57" spans="1:23" x14ac:dyDescent="0.25">
      <c r="A57" s="181"/>
      <c r="B57" s="60">
        <f t="shared" ref="B57:B72" si="22">B56</f>
        <v>2</v>
      </c>
      <c r="C57" s="193"/>
      <c r="D57" s="36" t="s">
        <v>8</v>
      </c>
      <c r="E57" s="44">
        <v>3.5000000000000003E-2</v>
      </c>
      <c r="F57" s="58">
        <f t="shared" ref="F57:F72" si="23">F56</f>
        <v>86</v>
      </c>
      <c r="G57" s="47">
        <f>Q10</f>
        <v>50</v>
      </c>
      <c r="H57" s="143">
        <f t="shared" si="19"/>
        <v>1.7500000000000002</v>
      </c>
      <c r="I57" s="7">
        <f t="shared" si="20"/>
        <v>150.5</v>
      </c>
      <c r="J57" s="8">
        <f>F57*E57</f>
        <v>3.0100000000000002</v>
      </c>
      <c r="L57" s="17"/>
      <c r="U57" s="16"/>
      <c r="W57" s="16"/>
    </row>
    <row r="58" spans="1:23" x14ac:dyDescent="0.25">
      <c r="A58" s="181"/>
      <c r="B58" s="60">
        <f t="shared" si="22"/>
        <v>2</v>
      </c>
      <c r="C58" s="193"/>
      <c r="D58" s="36" t="s">
        <v>10</v>
      </c>
      <c r="E58" s="44">
        <v>2.5000000000000001E-2</v>
      </c>
      <c r="F58" s="58">
        <f t="shared" si="23"/>
        <v>86</v>
      </c>
      <c r="G58" s="47">
        <f>Q28</f>
        <v>55</v>
      </c>
      <c r="H58" s="143">
        <f t="shared" si="19"/>
        <v>1.375</v>
      </c>
      <c r="I58" s="7">
        <f t="shared" si="20"/>
        <v>118.25</v>
      </c>
      <c r="J58" s="8">
        <f t="shared" si="21"/>
        <v>2.15</v>
      </c>
      <c r="L58" s="17"/>
      <c r="U58" s="16"/>
      <c r="W58" s="16"/>
    </row>
    <row r="59" spans="1:23" x14ac:dyDescent="0.25">
      <c r="A59" s="181"/>
      <c r="B59" s="60">
        <f t="shared" si="22"/>
        <v>2</v>
      </c>
      <c r="C59" s="193"/>
      <c r="D59" s="36" t="s">
        <v>9</v>
      </c>
      <c r="E59" s="44">
        <v>1.9E-2</v>
      </c>
      <c r="F59" s="58">
        <f t="shared" si="23"/>
        <v>86</v>
      </c>
      <c r="G59" s="47">
        <f>Q11</f>
        <v>40</v>
      </c>
      <c r="H59" s="143">
        <f t="shared" si="19"/>
        <v>0.76</v>
      </c>
      <c r="I59" s="7">
        <f t="shared" si="20"/>
        <v>65.36</v>
      </c>
      <c r="J59" s="8">
        <f t="shared" si="21"/>
        <v>1.6339999999999999</v>
      </c>
      <c r="L59" s="17"/>
      <c r="U59" s="16"/>
      <c r="W59" s="16"/>
    </row>
    <row r="60" spans="1:23" x14ac:dyDescent="0.25">
      <c r="A60" s="181"/>
      <c r="B60" s="60">
        <f t="shared" si="22"/>
        <v>2</v>
      </c>
      <c r="C60" s="194"/>
      <c r="D60" s="36" t="s">
        <v>11</v>
      </c>
      <c r="E60" s="44">
        <v>1.7999999999999999E-2</v>
      </c>
      <c r="F60" s="58">
        <f t="shared" si="23"/>
        <v>86</v>
      </c>
      <c r="G60" s="47">
        <f>Q12</f>
        <v>27</v>
      </c>
      <c r="H60" s="143">
        <f t="shared" si="19"/>
        <v>0.48599999999999999</v>
      </c>
      <c r="I60" s="7">
        <f t="shared" si="20"/>
        <v>41.795999999999992</v>
      </c>
      <c r="J60" s="8">
        <f t="shared" si="21"/>
        <v>1.5479999999999998</v>
      </c>
      <c r="U60" s="16"/>
      <c r="W60" s="16"/>
    </row>
    <row r="61" spans="1:23" x14ac:dyDescent="0.25">
      <c r="A61" s="181"/>
      <c r="B61" s="60">
        <f t="shared" si="22"/>
        <v>2</v>
      </c>
      <c r="C61" s="192" t="s">
        <v>28</v>
      </c>
      <c r="D61" s="36" t="s">
        <v>81</v>
      </c>
      <c r="E61" s="6">
        <f>H61/G61</f>
        <v>7.0252500000000023E-2</v>
      </c>
      <c r="F61" s="58">
        <f t="shared" si="23"/>
        <v>86</v>
      </c>
      <c r="G61" s="49">
        <f>Q17</f>
        <v>400</v>
      </c>
      <c r="H61" s="5">
        <f>61-H55-H56-H57-H58-H59-H60-H62-H63-H64-H65-H66-H67-H68-H69-H70-H71-H72</f>
        <v>28.10100000000001</v>
      </c>
      <c r="I61" s="7">
        <f t="shared" si="20"/>
        <v>2416.6860000000006</v>
      </c>
      <c r="J61" s="8">
        <f>F61*E61</f>
        <v>6.0417150000000017</v>
      </c>
      <c r="U61" s="16"/>
      <c r="W61" s="16"/>
    </row>
    <row r="62" spans="1:23" x14ac:dyDescent="0.25">
      <c r="A62" s="181"/>
      <c r="B62" s="60">
        <f t="shared" si="22"/>
        <v>2</v>
      </c>
      <c r="C62" s="193"/>
      <c r="D62" s="36" t="s">
        <v>57</v>
      </c>
      <c r="E62" s="6">
        <v>0.03</v>
      </c>
      <c r="F62" s="58">
        <f t="shared" si="23"/>
        <v>86</v>
      </c>
      <c r="G62" s="49">
        <f>Q29</f>
        <v>130</v>
      </c>
      <c r="H62" s="5">
        <f>G62*E62</f>
        <v>3.9</v>
      </c>
      <c r="I62" s="7">
        <f t="shared" si="20"/>
        <v>335.40000000000003</v>
      </c>
      <c r="J62" s="8">
        <f t="shared" ref="J62:J72" si="24">F62*E62</f>
        <v>2.58</v>
      </c>
      <c r="U62" s="16"/>
      <c r="W62" s="16"/>
    </row>
    <row r="63" spans="1:23" x14ac:dyDescent="0.25">
      <c r="A63" s="181"/>
      <c r="B63" s="60">
        <f t="shared" si="22"/>
        <v>2</v>
      </c>
      <c r="C63" s="193"/>
      <c r="D63" s="36" t="s">
        <v>32</v>
      </c>
      <c r="E63" s="6">
        <v>1.2E-2</v>
      </c>
      <c r="F63" s="58">
        <f t="shared" si="23"/>
        <v>86</v>
      </c>
      <c r="G63" s="49">
        <f>Q13</f>
        <v>190</v>
      </c>
      <c r="H63" s="5">
        <f>G63*E63</f>
        <v>2.2800000000000002</v>
      </c>
      <c r="I63" s="7">
        <f t="shared" si="20"/>
        <v>196.08</v>
      </c>
      <c r="J63" s="8">
        <f t="shared" si="24"/>
        <v>1.032</v>
      </c>
      <c r="U63" s="16"/>
      <c r="W63" s="16"/>
    </row>
    <row r="64" spans="1:23" x14ac:dyDescent="0.25">
      <c r="A64" s="181"/>
      <c r="B64" s="60">
        <f t="shared" si="22"/>
        <v>2</v>
      </c>
      <c r="C64" s="193"/>
      <c r="D64" s="36" t="s">
        <v>24</v>
      </c>
      <c r="E64" s="6">
        <v>2E-3</v>
      </c>
      <c r="F64" s="58">
        <f t="shared" si="23"/>
        <v>86</v>
      </c>
      <c r="G64" s="47">
        <f>Q30</f>
        <v>290</v>
      </c>
      <c r="H64" s="5">
        <f>G64*E64</f>
        <v>0.57999999999999996</v>
      </c>
      <c r="I64" s="7">
        <f t="shared" si="20"/>
        <v>49.88</v>
      </c>
      <c r="J64" s="8">
        <f t="shared" si="24"/>
        <v>0.17200000000000001</v>
      </c>
      <c r="U64" s="16"/>
      <c r="W64" s="16"/>
    </row>
    <row r="65" spans="1:23" x14ac:dyDescent="0.25">
      <c r="A65" s="181"/>
      <c r="B65" s="60">
        <f t="shared" si="22"/>
        <v>2</v>
      </c>
      <c r="C65" s="194"/>
      <c r="D65" s="36" t="s">
        <v>79</v>
      </c>
      <c r="E65" s="6">
        <v>0.2</v>
      </c>
      <c r="F65" s="58">
        <f t="shared" si="23"/>
        <v>86</v>
      </c>
      <c r="G65" s="47"/>
      <c r="H65" s="5"/>
      <c r="I65" s="7"/>
      <c r="J65" s="8">
        <f t="shared" si="24"/>
        <v>17.2</v>
      </c>
      <c r="U65" s="16"/>
      <c r="W65" s="16"/>
    </row>
    <row r="66" spans="1:23" x14ac:dyDescent="0.25">
      <c r="A66" s="181"/>
      <c r="B66" s="60">
        <f t="shared" si="22"/>
        <v>2</v>
      </c>
      <c r="C66" s="192" t="s">
        <v>82</v>
      </c>
      <c r="D66" s="36" t="s">
        <v>8</v>
      </c>
      <c r="E66" s="6">
        <v>0.2</v>
      </c>
      <c r="F66" s="58">
        <f t="shared" si="23"/>
        <v>86</v>
      </c>
      <c r="G66" s="47">
        <f>Q10</f>
        <v>50</v>
      </c>
      <c r="H66" s="5">
        <f>G66*E66</f>
        <v>10</v>
      </c>
      <c r="I66" s="7">
        <f>J66*G66</f>
        <v>860</v>
      </c>
      <c r="J66" s="8">
        <f t="shared" si="24"/>
        <v>17.2</v>
      </c>
      <c r="U66" s="16"/>
      <c r="W66" s="16"/>
    </row>
    <row r="67" spans="1:23" x14ac:dyDescent="0.25">
      <c r="A67" s="181"/>
      <c r="B67" s="60">
        <f t="shared" si="22"/>
        <v>2</v>
      </c>
      <c r="C67" s="194"/>
      <c r="D67" s="36" t="s">
        <v>27</v>
      </c>
      <c r="E67" s="6">
        <v>5.0000000000000001E-3</v>
      </c>
      <c r="F67" s="58">
        <f t="shared" si="23"/>
        <v>86</v>
      </c>
      <c r="G67" s="47">
        <f>Q14</f>
        <v>750</v>
      </c>
      <c r="H67" s="5">
        <f>G67*E67</f>
        <v>3.75</v>
      </c>
      <c r="I67" s="7">
        <f>J67*G67</f>
        <v>322.5</v>
      </c>
      <c r="J67" s="8">
        <f t="shared" si="24"/>
        <v>0.43</v>
      </c>
      <c r="U67" s="16"/>
      <c r="W67" s="16"/>
    </row>
    <row r="68" spans="1:23" x14ac:dyDescent="0.25">
      <c r="A68" s="181"/>
      <c r="B68" s="60">
        <f t="shared" si="22"/>
        <v>2</v>
      </c>
      <c r="C68" s="183" t="s">
        <v>99</v>
      </c>
      <c r="D68" s="36" t="s">
        <v>14</v>
      </c>
      <c r="E68" s="6">
        <v>4.5999999999999999E-2</v>
      </c>
      <c r="F68" s="58">
        <f t="shared" si="23"/>
        <v>86</v>
      </c>
      <c r="G68" s="49">
        <f>Q21</f>
        <v>70</v>
      </c>
      <c r="H68" s="5">
        <f>G68*E68</f>
        <v>3.2199999999999998</v>
      </c>
      <c r="I68" s="7">
        <f>J68*G68</f>
        <v>276.92</v>
      </c>
      <c r="J68" s="8">
        <f t="shared" si="24"/>
        <v>3.956</v>
      </c>
      <c r="U68" s="16"/>
      <c r="W68" s="16"/>
    </row>
    <row r="69" spans="1:23" x14ac:dyDescent="0.25">
      <c r="A69" s="181"/>
      <c r="B69" s="60">
        <f t="shared" si="22"/>
        <v>2</v>
      </c>
      <c r="C69" s="184"/>
      <c r="D69" s="36" t="s">
        <v>12</v>
      </c>
      <c r="E69" s="6">
        <v>2.4E-2</v>
      </c>
      <c r="F69" s="58">
        <f t="shared" si="23"/>
        <v>86</v>
      </c>
      <c r="G69" s="47">
        <f>Q15</f>
        <v>55</v>
      </c>
      <c r="H69" s="5">
        <f>G69*E69</f>
        <v>1.32</v>
      </c>
      <c r="I69" s="7">
        <f>J69*G69</f>
        <v>113.52000000000001</v>
      </c>
      <c r="J69" s="8">
        <f t="shared" si="24"/>
        <v>2.0640000000000001</v>
      </c>
      <c r="L69"/>
      <c r="M69"/>
      <c r="N69"/>
      <c r="O69"/>
      <c r="P69"/>
      <c r="Q69"/>
      <c r="R69"/>
      <c r="U69" s="16"/>
      <c r="W69" s="16"/>
    </row>
    <row r="70" spans="1:23" x14ac:dyDescent="0.25">
      <c r="A70" s="181"/>
      <c r="B70" s="60">
        <f t="shared" si="22"/>
        <v>2</v>
      </c>
      <c r="C70" s="184"/>
      <c r="D70" s="36" t="s">
        <v>13</v>
      </c>
      <c r="E70" s="40">
        <v>2.0000000000000001E-4</v>
      </c>
      <c r="F70" s="58">
        <f t="shared" si="23"/>
        <v>86</v>
      </c>
      <c r="G70" s="47">
        <f>Q16</f>
        <v>1000</v>
      </c>
      <c r="H70" s="5">
        <f>G70*E70</f>
        <v>0.2</v>
      </c>
      <c r="I70" s="7">
        <f>J70*G70</f>
        <v>17.2</v>
      </c>
      <c r="J70" s="8">
        <f t="shared" si="24"/>
        <v>1.72E-2</v>
      </c>
      <c r="L70"/>
      <c r="M70"/>
      <c r="N70"/>
      <c r="O70"/>
      <c r="P70"/>
      <c r="Q70"/>
      <c r="R70"/>
      <c r="U70" s="16"/>
      <c r="W70" s="16"/>
    </row>
    <row r="71" spans="1:23" x14ac:dyDescent="0.25">
      <c r="A71" s="181"/>
      <c r="B71" s="60">
        <f t="shared" si="22"/>
        <v>2</v>
      </c>
      <c r="C71" s="185"/>
      <c r="D71" s="36" t="s">
        <v>79</v>
      </c>
      <c r="E71" s="6">
        <v>0.17199999999999999</v>
      </c>
      <c r="F71" s="58">
        <f t="shared" si="23"/>
        <v>86</v>
      </c>
      <c r="G71" s="47"/>
      <c r="H71" s="5"/>
      <c r="I71" s="7"/>
      <c r="J71" s="8">
        <f t="shared" si="24"/>
        <v>14.791999999999998</v>
      </c>
      <c r="L71"/>
      <c r="M71"/>
      <c r="N71"/>
      <c r="O71"/>
      <c r="P71"/>
      <c r="Q71"/>
      <c r="R71"/>
      <c r="U71" s="16"/>
      <c r="W71" s="16"/>
    </row>
    <row r="72" spans="1:23" x14ac:dyDescent="0.25">
      <c r="A72" s="191"/>
      <c r="B72" s="60">
        <f t="shared" si="22"/>
        <v>2</v>
      </c>
      <c r="C72" s="3" t="s">
        <v>38</v>
      </c>
      <c r="D72" s="41" t="s">
        <v>38</v>
      </c>
      <c r="E72" s="6">
        <v>0.04</v>
      </c>
      <c r="F72" s="58">
        <f t="shared" si="23"/>
        <v>86</v>
      </c>
      <c r="G72" s="47">
        <f>Q20</f>
        <v>40</v>
      </c>
      <c r="H72" s="5">
        <f>G72*E72</f>
        <v>1.6</v>
      </c>
      <c r="I72" s="7">
        <f>J72*G72</f>
        <v>137.6</v>
      </c>
      <c r="J72" s="8">
        <f t="shared" si="24"/>
        <v>3.44</v>
      </c>
      <c r="L72"/>
      <c r="M72"/>
      <c r="N72"/>
      <c r="O72"/>
      <c r="P72"/>
      <c r="Q72"/>
      <c r="R72"/>
      <c r="U72" s="16"/>
      <c r="W72" s="16"/>
    </row>
    <row r="73" spans="1:23" x14ac:dyDescent="0.25">
      <c r="A73" s="174" t="s">
        <v>41</v>
      </c>
      <c r="B73" s="174"/>
      <c r="C73" s="174"/>
      <c r="D73" s="174"/>
      <c r="E73" s="45"/>
      <c r="F73" s="138"/>
      <c r="G73" s="138"/>
      <c r="H73" s="2">
        <f>SUM(H55:H72)</f>
        <v>61.000000000000007</v>
      </c>
      <c r="I73" s="2">
        <f>SUM(I55:I72)</f>
        <v>5246.0000000000009</v>
      </c>
      <c r="J73" s="45">
        <f>SUM(J55:J72)</f>
        <v>80.018915000000007</v>
      </c>
      <c r="L73"/>
      <c r="M73"/>
      <c r="N73"/>
      <c r="O73"/>
      <c r="P73"/>
      <c r="Q73"/>
      <c r="R73"/>
      <c r="U73" s="16"/>
      <c r="W73" s="16"/>
    </row>
    <row r="74" spans="1:23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B74*43</f>
        <v>86</v>
      </c>
      <c r="G74" s="49">
        <f>Q11</f>
        <v>40</v>
      </c>
      <c r="H74" s="143">
        <f t="shared" ref="H74:H82" si="25">E74*G74</f>
        <v>3.76</v>
      </c>
      <c r="I74" s="7">
        <f t="shared" ref="I74:I82" si="26">J74*G74</f>
        <v>323.36</v>
      </c>
      <c r="J74" s="6">
        <f>F74*E74</f>
        <v>8.0839999999999996</v>
      </c>
      <c r="L74"/>
      <c r="M74"/>
      <c r="N74"/>
      <c r="O74"/>
      <c r="P74"/>
      <c r="Q74"/>
      <c r="R74"/>
      <c r="U74" s="16"/>
      <c r="W74" s="16"/>
    </row>
    <row r="75" spans="1:23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86</v>
      </c>
      <c r="G75" s="49">
        <f>Q21</f>
        <v>70</v>
      </c>
      <c r="H75" s="143">
        <f t="shared" si="25"/>
        <v>2.0300000000000002</v>
      </c>
      <c r="I75" s="7">
        <f t="shared" si="26"/>
        <v>174.58</v>
      </c>
      <c r="J75" s="6">
        <f t="shared" ref="J75:J90" si="27">F75*E75</f>
        <v>2.4940000000000002</v>
      </c>
      <c r="L75"/>
      <c r="M75"/>
      <c r="N75"/>
      <c r="O75"/>
      <c r="P75"/>
      <c r="Q75"/>
      <c r="R75"/>
      <c r="U75" s="16"/>
      <c r="W75" s="16"/>
    </row>
    <row r="76" spans="1:23" x14ac:dyDescent="0.25">
      <c r="A76" s="209"/>
      <c r="B76" s="57">
        <f t="shared" ref="B76:B90" si="28">B75</f>
        <v>2</v>
      </c>
      <c r="C76" s="195"/>
      <c r="D76" s="37" t="s">
        <v>15</v>
      </c>
      <c r="E76" s="6">
        <v>0.01</v>
      </c>
      <c r="F76" s="59">
        <f t="shared" ref="F76:F90" si="29">F75</f>
        <v>86</v>
      </c>
      <c r="G76" s="49">
        <f>Q31</f>
        <v>130</v>
      </c>
      <c r="H76" s="143">
        <f t="shared" si="25"/>
        <v>1.3</v>
      </c>
      <c r="I76" s="7">
        <f t="shared" si="26"/>
        <v>111.8</v>
      </c>
      <c r="J76" s="6">
        <f t="shared" si="27"/>
        <v>0.86</v>
      </c>
      <c r="L76" s="17"/>
      <c r="U76" s="16"/>
      <c r="W76" s="16"/>
    </row>
    <row r="77" spans="1:23" x14ac:dyDescent="0.25">
      <c r="A77" s="209"/>
      <c r="B77" s="57">
        <f t="shared" si="28"/>
        <v>2</v>
      </c>
      <c r="C77" s="195"/>
      <c r="D77" s="37" t="s">
        <v>12</v>
      </c>
      <c r="E77" s="6">
        <v>1E-3</v>
      </c>
      <c r="F77" s="59">
        <f t="shared" si="29"/>
        <v>86</v>
      </c>
      <c r="G77" s="48">
        <f>Q15</f>
        <v>55</v>
      </c>
      <c r="H77" s="143">
        <f t="shared" si="25"/>
        <v>5.5E-2</v>
      </c>
      <c r="I77" s="7">
        <f t="shared" si="26"/>
        <v>4.7300000000000004</v>
      </c>
      <c r="J77" s="6">
        <f t="shared" si="27"/>
        <v>8.6000000000000007E-2</v>
      </c>
      <c r="L77" s="17"/>
      <c r="U77" s="16"/>
      <c r="W77" s="16"/>
    </row>
    <row r="78" spans="1:23" x14ac:dyDescent="0.25">
      <c r="A78" s="209"/>
      <c r="B78" s="57">
        <f t="shared" si="28"/>
        <v>2</v>
      </c>
      <c r="C78" s="210" t="s">
        <v>58</v>
      </c>
      <c r="D78" s="37" t="s">
        <v>8</v>
      </c>
      <c r="E78" s="6">
        <v>0.1</v>
      </c>
      <c r="F78" s="59">
        <f t="shared" si="29"/>
        <v>86</v>
      </c>
      <c r="G78" s="47">
        <f>Q10</f>
        <v>50</v>
      </c>
      <c r="H78" s="143">
        <f t="shared" si="25"/>
        <v>5</v>
      </c>
      <c r="I78" s="7">
        <f t="shared" si="26"/>
        <v>430</v>
      </c>
      <c r="J78" s="6">
        <f t="shared" si="27"/>
        <v>8.6</v>
      </c>
      <c r="L78" s="17"/>
      <c r="U78" s="16"/>
      <c r="W78" s="16"/>
    </row>
    <row r="79" spans="1:23" x14ac:dyDescent="0.25">
      <c r="A79" s="209"/>
      <c r="B79" s="57">
        <f t="shared" si="28"/>
        <v>2</v>
      </c>
      <c r="C79" s="211"/>
      <c r="D79" s="37" t="s">
        <v>56</v>
      </c>
      <c r="E79" s="6">
        <v>0.01</v>
      </c>
      <c r="F79" s="59">
        <f t="shared" si="29"/>
        <v>86</v>
      </c>
      <c r="G79" s="48">
        <f>Q37</f>
        <v>55</v>
      </c>
      <c r="H79" s="143">
        <f t="shared" si="25"/>
        <v>0.55000000000000004</v>
      </c>
      <c r="I79" s="7">
        <f t="shared" si="26"/>
        <v>47.3</v>
      </c>
      <c r="J79" s="6">
        <f t="shared" si="27"/>
        <v>0.86</v>
      </c>
      <c r="L79" s="17"/>
      <c r="U79" s="16"/>
      <c r="W79" s="16"/>
    </row>
    <row r="80" spans="1:23" x14ac:dyDescent="0.25">
      <c r="A80" s="209"/>
      <c r="B80" s="57">
        <f t="shared" si="28"/>
        <v>2</v>
      </c>
      <c r="C80" s="211"/>
      <c r="D80" s="37" t="s">
        <v>9</v>
      </c>
      <c r="E80" s="6">
        <v>1.2999999999999999E-2</v>
      </c>
      <c r="F80" s="59">
        <f t="shared" si="29"/>
        <v>86</v>
      </c>
      <c r="G80" s="48">
        <f>Q11</f>
        <v>40</v>
      </c>
      <c r="H80" s="143">
        <f t="shared" si="25"/>
        <v>0.52</v>
      </c>
      <c r="I80" s="7">
        <f t="shared" si="26"/>
        <v>44.72</v>
      </c>
      <c r="J80" s="6">
        <f t="shared" si="27"/>
        <v>1.1179999999999999</v>
      </c>
      <c r="L80" s="17"/>
    </row>
    <row r="81" spans="1:45" ht="15.75" customHeight="1" x14ac:dyDescent="0.25">
      <c r="A81" s="209"/>
      <c r="B81" s="57">
        <f t="shared" si="28"/>
        <v>2</v>
      </c>
      <c r="C81" s="211"/>
      <c r="D81" s="37" t="s">
        <v>11</v>
      </c>
      <c r="E81" s="6">
        <v>1.2E-2</v>
      </c>
      <c r="F81" s="59">
        <f t="shared" si="29"/>
        <v>86</v>
      </c>
      <c r="G81" s="48">
        <f>Q12</f>
        <v>27</v>
      </c>
      <c r="H81" s="143">
        <f t="shared" si="25"/>
        <v>0.32400000000000001</v>
      </c>
      <c r="I81" s="7">
        <f t="shared" si="26"/>
        <v>27.864000000000001</v>
      </c>
      <c r="J81" s="6">
        <f t="shared" si="27"/>
        <v>1.032</v>
      </c>
      <c r="L81" s="17"/>
    </row>
    <row r="82" spans="1:45" ht="15.75" customHeight="1" x14ac:dyDescent="0.25">
      <c r="A82" s="209"/>
      <c r="B82" s="57">
        <f t="shared" si="28"/>
        <v>2</v>
      </c>
      <c r="C82" s="211"/>
      <c r="D82" s="37" t="s">
        <v>7</v>
      </c>
      <c r="E82" s="6">
        <v>3.0000000000000001E-3</v>
      </c>
      <c r="F82" s="59">
        <f t="shared" si="29"/>
        <v>86</v>
      </c>
      <c r="G82" s="48">
        <f>Q22</f>
        <v>115</v>
      </c>
      <c r="H82" s="143">
        <f t="shared" si="25"/>
        <v>0.34500000000000003</v>
      </c>
      <c r="I82" s="7">
        <f t="shared" si="26"/>
        <v>29.67</v>
      </c>
      <c r="J82" s="6">
        <f t="shared" si="27"/>
        <v>0.25800000000000001</v>
      </c>
      <c r="L82" s="17"/>
    </row>
    <row r="83" spans="1:45" ht="15.75" customHeight="1" x14ac:dyDescent="0.25">
      <c r="A83" s="209"/>
      <c r="B83" s="57">
        <f t="shared" si="28"/>
        <v>2</v>
      </c>
      <c r="C83" s="212"/>
      <c r="D83" s="37" t="s">
        <v>79</v>
      </c>
      <c r="E83" s="6">
        <v>0.188</v>
      </c>
      <c r="F83" s="59">
        <f t="shared" si="29"/>
        <v>86</v>
      </c>
      <c r="G83" s="48"/>
      <c r="H83" s="143"/>
      <c r="I83" s="7"/>
      <c r="J83" s="6">
        <f t="shared" si="27"/>
        <v>16.167999999999999</v>
      </c>
      <c r="L83" s="17"/>
    </row>
    <row r="84" spans="1:45" ht="15.75" customHeight="1" x14ac:dyDescent="0.25">
      <c r="A84" s="209"/>
      <c r="B84" s="57">
        <f t="shared" si="28"/>
        <v>2</v>
      </c>
      <c r="C84" s="186" t="s">
        <v>83</v>
      </c>
      <c r="D84" s="36" t="s">
        <v>61</v>
      </c>
      <c r="E84" s="6">
        <f>H84/G84</f>
        <v>7.2107692307692359E-2</v>
      </c>
      <c r="F84" s="59">
        <f t="shared" si="29"/>
        <v>86</v>
      </c>
      <c r="G84" s="47">
        <f>Q32</f>
        <v>195</v>
      </c>
      <c r="H84" s="143">
        <f>61-H74-H75-H76-H77-H78-H79-H80-H81-H82-H85-H86-H87-H88-H89-H90</f>
        <v>14.061000000000011</v>
      </c>
      <c r="I84" s="7">
        <f t="shared" ref="I84:I90" si="30">J84*G84</f>
        <v>1209.2460000000008</v>
      </c>
      <c r="J84" s="6">
        <f t="shared" si="27"/>
        <v>6.2012615384615426</v>
      </c>
      <c r="L84" s="17"/>
    </row>
    <row r="85" spans="1:45" ht="15.75" customHeight="1" x14ac:dyDescent="0.25">
      <c r="A85" s="209"/>
      <c r="B85" s="57">
        <f t="shared" si="28"/>
        <v>2</v>
      </c>
      <c r="C85" s="188"/>
      <c r="D85" s="36" t="s">
        <v>11</v>
      </c>
      <c r="E85" s="6">
        <v>2.5000000000000001E-2</v>
      </c>
      <c r="F85" s="59">
        <f t="shared" si="29"/>
        <v>86</v>
      </c>
      <c r="G85" s="47">
        <f>Q12</f>
        <v>27</v>
      </c>
      <c r="H85" s="143">
        <f t="shared" ref="H85:H90" si="31">E85*G85</f>
        <v>0.67500000000000004</v>
      </c>
      <c r="I85" s="7">
        <f t="shared" si="30"/>
        <v>58.05</v>
      </c>
      <c r="J85" s="6">
        <f>F85*E85</f>
        <v>2.15</v>
      </c>
      <c r="L85" s="17"/>
    </row>
    <row r="86" spans="1:45" ht="15.75" customHeight="1" x14ac:dyDescent="0.25">
      <c r="A86" s="209"/>
      <c r="B86" s="57">
        <f t="shared" si="28"/>
        <v>2</v>
      </c>
      <c r="C86" s="204" t="s">
        <v>91</v>
      </c>
      <c r="D86" s="36" t="s">
        <v>87</v>
      </c>
      <c r="E86" s="44">
        <v>0.06</v>
      </c>
      <c r="F86" s="59">
        <f t="shared" si="29"/>
        <v>86</v>
      </c>
      <c r="G86" s="47">
        <f>Q18</f>
        <v>58</v>
      </c>
      <c r="H86" s="143">
        <f t="shared" si="31"/>
        <v>3.48</v>
      </c>
      <c r="I86" s="143">
        <f t="shared" si="30"/>
        <v>299.28000000000003</v>
      </c>
      <c r="J86" s="143">
        <f>F86*E86</f>
        <v>5.16</v>
      </c>
      <c r="L86" s="17"/>
    </row>
    <row r="87" spans="1:45" ht="15.75" customHeight="1" x14ac:dyDescent="0.25">
      <c r="A87" s="209"/>
      <c r="B87" s="57">
        <f t="shared" si="28"/>
        <v>2</v>
      </c>
      <c r="C87" s="204"/>
      <c r="D87" s="37" t="s">
        <v>27</v>
      </c>
      <c r="E87" s="6">
        <v>6.0000000000000001E-3</v>
      </c>
      <c r="F87" s="59">
        <f t="shared" si="29"/>
        <v>86</v>
      </c>
      <c r="G87" s="48">
        <f>Q14</f>
        <v>750</v>
      </c>
      <c r="H87" s="143">
        <f t="shared" si="31"/>
        <v>4.5</v>
      </c>
      <c r="I87" s="7">
        <f t="shared" si="30"/>
        <v>387</v>
      </c>
      <c r="J87" s="6">
        <f t="shared" si="27"/>
        <v>0.51600000000000001</v>
      </c>
      <c r="L87" s="17"/>
    </row>
    <row r="88" spans="1:45" ht="15.75" customHeight="1" x14ac:dyDescent="0.25">
      <c r="A88" s="209"/>
      <c r="B88" s="57">
        <f t="shared" si="28"/>
        <v>2</v>
      </c>
      <c r="C88" s="142" t="s">
        <v>65</v>
      </c>
      <c r="D88" s="38" t="s">
        <v>107</v>
      </c>
      <c r="E88" s="44">
        <v>0.2</v>
      </c>
      <c r="F88" s="59">
        <f t="shared" si="29"/>
        <v>86</v>
      </c>
      <c r="G88" s="47">
        <f>Q33</f>
        <v>65</v>
      </c>
      <c r="H88" s="143">
        <f t="shared" si="31"/>
        <v>13</v>
      </c>
      <c r="I88" s="7">
        <f t="shared" si="30"/>
        <v>1118</v>
      </c>
      <c r="J88" s="8">
        <f t="shared" si="27"/>
        <v>17.2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8"/>
        <v>2</v>
      </c>
      <c r="C89" s="140" t="s">
        <v>38</v>
      </c>
      <c r="D89" s="37" t="s">
        <v>38</v>
      </c>
      <c r="E89" s="6">
        <v>0.04</v>
      </c>
      <c r="F89" s="59">
        <f t="shared" si="29"/>
        <v>86</v>
      </c>
      <c r="G89" s="48">
        <f>Q20</f>
        <v>40</v>
      </c>
      <c r="H89" s="143">
        <f t="shared" si="31"/>
        <v>1.6</v>
      </c>
      <c r="I89" s="7">
        <f t="shared" si="30"/>
        <v>137.6</v>
      </c>
      <c r="J89" s="6">
        <f t="shared" si="27"/>
        <v>3.44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8"/>
        <v>2</v>
      </c>
      <c r="C90" s="141" t="s">
        <v>70</v>
      </c>
      <c r="D90" s="36" t="s">
        <v>70</v>
      </c>
      <c r="E90" s="8">
        <v>0.1</v>
      </c>
      <c r="F90" s="59">
        <f t="shared" si="29"/>
        <v>86</v>
      </c>
      <c r="G90" s="48">
        <f>Q27</f>
        <v>98</v>
      </c>
      <c r="H90" s="143">
        <f t="shared" si="31"/>
        <v>9.8000000000000007</v>
      </c>
      <c r="I90" s="7">
        <f t="shared" si="30"/>
        <v>842.8</v>
      </c>
      <c r="J90" s="6">
        <f t="shared" si="27"/>
        <v>8.6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38"/>
      <c r="G91" s="138"/>
      <c r="H91" s="2">
        <f>SUM(H74:H90)</f>
        <v>61.000000000000014</v>
      </c>
      <c r="I91" s="2">
        <f t="shared" ref="I91:J91" si="32">SUM(I74:I90)</f>
        <v>5246.0000000000018</v>
      </c>
      <c r="J91" s="45">
        <f t="shared" si="32"/>
        <v>82.827261538461528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15.75" customHeight="1" x14ac:dyDescent="0.25">
      <c r="E93" s="27"/>
    </row>
    <row r="94" spans="1:45" customFormat="1" ht="15.75" customHeight="1" x14ac:dyDescent="0.25">
      <c r="E94" s="27"/>
    </row>
    <row r="95" spans="1:45" customFormat="1" ht="15.75" customHeight="1" x14ac:dyDescent="0.25">
      <c r="E95" s="27"/>
    </row>
    <row r="96" spans="1:45" customFormat="1" ht="15.75" customHeight="1" x14ac:dyDescent="0.25">
      <c r="E96" s="27"/>
    </row>
    <row r="97" spans="1:45" customFormat="1" ht="15.75" customHeight="1" x14ac:dyDescent="0.25">
      <c r="E97" s="27"/>
    </row>
    <row r="98" spans="1:45" customFormat="1" ht="15.75" customHeight="1" x14ac:dyDescent="0.25">
      <c r="E98" s="27"/>
    </row>
    <row r="99" spans="1:45" customFormat="1" ht="15.75" customHeight="1" x14ac:dyDescent="0.25">
      <c r="E99" s="27"/>
    </row>
    <row r="100" spans="1:45" customFormat="1" ht="15.75" customHeight="1" x14ac:dyDescent="0.25">
      <c r="E100" s="27"/>
    </row>
    <row r="101" spans="1:45" customFormat="1" ht="15.75" customHeight="1" x14ac:dyDescent="0.25">
      <c r="E101" s="27"/>
    </row>
    <row r="102" spans="1:45" customFormat="1" ht="15.75" customHeight="1" x14ac:dyDescent="0.25">
      <c r="E102" s="27"/>
    </row>
    <row r="103" spans="1:45" customFormat="1" ht="15.75" customHeight="1" x14ac:dyDescent="0.25">
      <c r="E103" s="27"/>
    </row>
    <row r="104" spans="1:45" customFormat="1" ht="15.75" customHeight="1" x14ac:dyDescent="0.25">
      <c r="E104" s="27"/>
    </row>
    <row r="105" spans="1:45" customFormat="1" ht="15.75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f>B107*43</f>
        <v>86</v>
      </c>
      <c r="G107" s="47">
        <f>Q7</f>
        <v>160</v>
      </c>
      <c r="H107" s="5">
        <f>G107*E107</f>
        <v>13.600000000000001</v>
      </c>
      <c r="I107" s="7">
        <f t="shared" ref="I107:I116" si="33">J107*G107</f>
        <v>1169.6000000000001</v>
      </c>
      <c r="J107" s="8">
        <f>F107*E107</f>
        <v>7.3100000000000005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86</v>
      </c>
      <c r="G108" s="47">
        <f>Q12</f>
        <v>27</v>
      </c>
      <c r="H108" s="5">
        <f>G108*E108</f>
        <v>0.78300000000000003</v>
      </c>
      <c r="I108" s="7">
        <f t="shared" si="33"/>
        <v>67.338000000000008</v>
      </c>
      <c r="J108" s="8">
        <f t="shared" ref="J108:J127" si="34">F108*E108</f>
        <v>2.4940000000000002</v>
      </c>
    </row>
    <row r="109" spans="1:45" ht="15.75" customHeight="1" x14ac:dyDescent="0.25">
      <c r="A109" s="201"/>
      <c r="B109" s="60">
        <f t="shared" ref="B109:B127" si="35">B108</f>
        <v>2</v>
      </c>
      <c r="C109" s="182"/>
      <c r="D109" s="37" t="s">
        <v>7</v>
      </c>
      <c r="E109" s="6">
        <v>3.0000000000000001E-3</v>
      </c>
      <c r="F109" s="58">
        <f t="shared" ref="F109:F127" si="36">F108</f>
        <v>86</v>
      </c>
      <c r="G109" s="47">
        <f>Q22</f>
        <v>115</v>
      </c>
      <c r="H109" s="5">
        <f>G109*E109</f>
        <v>0.34500000000000003</v>
      </c>
      <c r="I109" s="7">
        <f t="shared" si="33"/>
        <v>29.67</v>
      </c>
      <c r="J109" s="8">
        <f t="shared" si="34"/>
        <v>0.25800000000000001</v>
      </c>
    </row>
    <row r="110" spans="1:45" ht="15.75" customHeight="1" x14ac:dyDescent="0.25">
      <c r="A110" s="201"/>
      <c r="B110" s="60">
        <f t="shared" si="35"/>
        <v>2</v>
      </c>
      <c r="C110" s="183" t="s">
        <v>31</v>
      </c>
      <c r="D110" s="36" t="s">
        <v>81</v>
      </c>
      <c r="E110" s="6">
        <f>H110/G110</f>
        <v>1.0367499999999988E-2</v>
      </c>
      <c r="F110" s="58">
        <f t="shared" si="36"/>
        <v>86</v>
      </c>
      <c r="G110" s="47">
        <f>Q17</f>
        <v>400</v>
      </c>
      <c r="H110" s="5">
        <f>61-H107-H108-H109-H111-H112-H113-H114-H115-H116-H117-H118-H119-H120-H121-H122-H123-H124-H125-H126-H127</f>
        <v>4.1469999999999949</v>
      </c>
      <c r="I110" s="7">
        <f t="shared" si="33"/>
        <v>356.6419999999996</v>
      </c>
      <c r="J110" s="8">
        <f t="shared" si="34"/>
        <v>0.89160499999999898</v>
      </c>
    </row>
    <row r="111" spans="1:45" ht="15.75" customHeight="1" x14ac:dyDescent="0.25">
      <c r="A111" s="201"/>
      <c r="B111" s="60">
        <f t="shared" si="35"/>
        <v>2</v>
      </c>
      <c r="C111" s="184"/>
      <c r="D111" s="36" t="s">
        <v>8</v>
      </c>
      <c r="E111" s="6">
        <v>0.05</v>
      </c>
      <c r="F111" s="58">
        <f t="shared" si="36"/>
        <v>86</v>
      </c>
      <c r="G111" s="47">
        <f>Q10</f>
        <v>50</v>
      </c>
      <c r="H111" s="5">
        <f t="shared" ref="H111:H116" si="37">G111*E111</f>
        <v>2.5</v>
      </c>
      <c r="I111" s="7">
        <f t="shared" si="33"/>
        <v>215</v>
      </c>
      <c r="J111" s="8">
        <f t="shared" si="34"/>
        <v>4.3</v>
      </c>
    </row>
    <row r="112" spans="1:45" ht="15.75" customHeight="1" x14ac:dyDescent="0.25">
      <c r="A112" s="201"/>
      <c r="B112" s="60">
        <f t="shared" si="35"/>
        <v>2</v>
      </c>
      <c r="C112" s="184"/>
      <c r="D112" s="36" t="s">
        <v>87</v>
      </c>
      <c r="E112" s="6">
        <v>6.0000000000000001E-3</v>
      </c>
      <c r="F112" s="58">
        <f t="shared" si="36"/>
        <v>86</v>
      </c>
      <c r="G112" s="47">
        <f>Q18</f>
        <v>58</v>
      </c>
      <c r="H112" s="5">
        <f t="shared" si="37"/>
        <v>0.34800000000000003</v>
      </c>
      <c r="I112" s="7">
        <f t="shared" si="33"/>
        <v>29.928000000000001</v>
      </c>
      <c r="J112" s="8">
        <f t="shared" si="34"/>
        <v>0.51600000000000001</v>
      </c>
    </row>
    <row r="113" spans="1:17" ht="12.75" x14ac:dyDescent="0.25">
      <c r="A113" s="201"/>
      <c r="B113" s="60">
        <f t="shared" si="35"/>
        <v>2</v>
      </c>
      <c r="C113" s="184"/>
      <c r="D113" s="36" t="s">
        <v>9</v>
      </c>
      <c r="E113" s="6">
        <v>7.0000000000000001E-3</v>
      </c>
      <c r="F113" s="58">
        <f t="shared" si="36"/>
        <v>86</v>
      </c>
      <c r="G113" s="47">
        <f>Q11</f>
        <v>40</v>
      </c>
      <c r="H113" s="5">
        <f t="shared" si="37"/>
        <v>0.28000000000000003</v>
      </c>
      <c r="I113" s="7">
        <f t="shared" si="33"/>
        <v>24.08</v>
      </c>
      <c r="J113" s="8">
        <f t="shared" si="34"/>
        <v>0.60199999999999998</v>
      </c>
      <c r="K113" s="13"/>
      <c r="Q113" s="13"/>
    </row>
    <row r="114" spans="1:17" ht="12.75" x14ac:dyDescent="0.25">
      <c r="A114" s="201"/>
      <c r="B114" s="60">
        <f t="shared" si="35"/>
        <v>2</v>
      </c>
      <c r="C114" s="184"/>
      <c r="D114" s="37" t="s">
        <v>11</v>
      </c>
      <c r="E114" s="6">
        <v>8.0000000000000002E-3</v>
      </c>
      <c r="F114" s="58">
        <f t="shared" si="36"/>
        <v>86</v>
      </c>
      <c r="G114" s="47">
        <f>Q12</f>
        <v>27</v>
      </c>
      <c r="H114" s="5">
        <f t="shared" si="37"/>
        <v>0.216</v>
      </c>
      <c r="I114" s="7">
        <f t="shared" si="33"/>
        <v>18.576000000000001</v>
      </c>
      <c r="J114" s="8">
        <f t="shared" si="34"/>
        <v>0.68800000000000006</v>
      </c>
      <c r="K114" s="13"/>
      <c r="Q114" s="13"/>
    </row>
    <row r="115" spans="1:17" ht="12.75" x14ac:dyDescent="0.25">
      <c r="A115" s="201"/>
      <c r="B115" s="60">
        <f t="shared" si="35"/>
        <v>2</v>
      </c>
      <c r="C115" s="184"/>
      <c r="D115" s="37" t="s">
        <v>7</v>
      </c>
      <c r="E115" s="6">
        <v>3.0000000000000001E-3</v>
      </c>
      <c r="F115" s="58">
        <f t="shared" si="36"/>
        <v>86</v>
      </c>
      <c r="G115" s="47">
        <f>Q22</f>
        <v>115</v>
      </c>
      <c r="H115" s="5">
        <f t="shared" si="37"/>
        <v>0.34500000000000003</v>
      </c>
      <c r="I115" s="7">
        <f t="shared" si="33"/>
        <v>29.67</v>
      </c>
      <c r="J115" s="8">
        <f t="shared" si="34"/>
        <v>0.25800000000000001</v>
      </c>
      <c r="K115" s="13"/>
      <c r="Q115" s="13"/>
    </row>
    <row r="116" spans="1:17" ht="12.75" x14ac:dyDescent="0.25">
      <c r="A116" s="201"/>
      <c r="B116" s="60">
        <f t="shared" si="35"/>
        <v>2</v>
      </c>
      <c r="C116" s="184"/>
      <c r="D116" s="37" t="s">
        <v>32</v>
      </c>
      <c r="E116" s="6">
        <v>6.0000000000000001E-3</v>
      </c>
      <c r="F116" s="58">
        <f t="shared" si="36"/>
        <v>86</v>
      </c>
      <c r="G116" s="47">
        <f>Q13</f>
        <v>190</v>
      </c>
      <c r="H116" s="5">
        <f t="shared" si="37"/>
        <v>1.1400000000000001</v>
      </c>
      <c r="I116" s="7">
        <f t="shared" si="33"/>
        <v>98.04</v>
      </c>
      <c r="J116" s="8">
        <f t="shared" si="34"/>
        <v>0.51600000000000001</v>
      </c>
      <c r="K116" s="13"/>
      <c r="Q116" s="13"/>
    </row>
    <row r="117" spans="1:17" ht="12.75" x14ac:dyDescent="0.25">
      <c r="A117" s="201"/>
      <c r="B117" s="60">
        <f t="shared" si="35"/>
        <v>2</v>
      </c>
      <c r="C117" s="185"/>
      <c r="D117" s="37" t="s">
        <v>79</v>
      </c>
      <c r="E117" s="6">
        <v>0.188</v>
      </c>
      <c r="F117" s="58">
        <f t="shared" si="36"/>
        <v>86</v>
      </c>
      <c r="G117" s="47"/>
      <c r="H117" s="5"/>
      <c r="I117" s="7"/>
      <c r="J117" s="8">
        <f t="shared" si="34"/>
        <v>16.167999999999999</v>
      </c>
      <c r="K117" s="13"/>
      <c r="Q117" s="13"/>
    </row>
    <row r="118" spans="1:17" ht="12.75" x14ac:dyDescent="0.25">
      <c r="A118" s="201"/>
      <c r="B118" s="60">
        <f t="shared" si="35"/>
        <v>2</v>
      </c>
      <c r="C118" s="186" t="s">
        <v>86</v>
      </c>
      <c r="D118" s="36" t="s">
        <v>81</v>
      </c>
      <c r="E118" s="6">
        <v>4.9000000000000002E-2</v>
      </c>
      <c r="F118" s="58">
        <f t="shared" si="36"/>
        <v>86</v>
      </c>
      <c r="G118" s="47">
        <f>Q17</f>
        <v>400</v>
      </c>
      <c r="H118" s="5">
        <f t="shared" ref="H118:H125" si="38">G118*E118</f>
        <v>19.600000000000001</v>
      </c>
      <c r="I118" s="7">
        <f t="shared" ref="I118:I125" si="39">J118*G118</f>
        <v>1685.6000000000001</v>
      </c>
      <c r="J118" s="8">
        <f t="shared" si="34"/>
        <v>4.2140000000000004</v>
      </c>
      <c r="K118" s="13"/>
      <c r="Q118" s="13"/>
    </row>
    <row r="119" spans="1:17" ht="12.75" x14ac:dyDescent="0.25">
      <c r="A119" s="201"/>
      <c r="B119" s="60">
        <f t="shared" si="35"/>
        <v>2</v>
      </c>
      <c r="C119" s="187"/>
      <c r="D119" s="36" t="s">
        <v>9</v>
      </c>
      <c r="E119" s="6">
        <v>3.0000000000000001E-3</v>
      </c>
      <c r="F119" s="58">
        <f t="shared" si="36"/>
        <v>86</v>
      </c>
      <c r="G119" s="47">
        <f>Q11</f>
        <v>40</v>
      </c>
      <c r="H119" s="5">
        <f t="shared" si="38"/>
        <v>0.12</v>
      </c>
      <c r="I119" s="7">
        <f t="shared" si="39"/>
        <v>10.32</v>
      </c>
      <c r="J119" s="8">
        <f t="shared" si="34"/>
        <v>0.25800000000000001</v>
      </c>
      <c r="K119" s="13"/>
      <c r="Q119" s="13"/>
    </row>
    <row r="120" spans="1:17" ht="12.75" x14ac:dyDescent="0.25">
      <c r="A120" s="201"/>
      <c r="B120" s="60">
        <f t="shared" si="35"/>
        <v>2</v>
      </c>
      <c r="C120" s="188"/>
      <c r="D120" s="36" t="s">
        <v>11</v>
      </c>
      <c r="E120" s="6">
        <v>3.0000000000000001E-3</v>
      </c>
      <c r="F120" s="58">
        <f t="shared" si="36"/>
        <v>86</v>
      </c>
      <c r="G120" s="47">
        <f>Q12</f>
        <v>27</v>
      </c>
      <c r="H120" s="5">
        <f t="shared" si="38"/>
        <v>8.1000000000000003E-2</v>
      </c>
      <c r="I120" s="7">
        <f t="shared" si="39"/>
        <v>6.9660000000000002</v>
      </c>
      <c r="J120" s="8">
        <f t="shared" si="34"/>
        <v>0.25800000000000001</v>
      </c>
      <c r="K120" s="13"/>
      <c r="Q120" s="13"/>
    </row>
    <row r="121" spans="1:17" ht="12.75" x14ac:dyDescent="0.25">
      <c r="A121" s="201"/>
      <c r="B121" s="60">
        <f t="shared" si="35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6"/>
        <v>86</v>
      </c>
      <c r="G121" s="47">
        <f>Q37</f>
        <v>55</v>
      </c>
      <c r="H121" s="5">
        <f t="shared" si="38"/>
        <v>2.8049999999999997</v>
      </c>
      <c r="I121" s="7">
        <f t="shared" si="39"/>
        <v>241.23000000000002</v>
      </c>
      <c r="J121" s="8">
        <f t="shared" si="34"/>
        <v>4.3860000000000001</v>
      </c>
      <c r="K121" s="13"/>
      <c r="Q121" s="13"/>
    </row>
    <row r="122" spans="1:17" ht="12.75" x14ac:dyDescent="0.25">
      <c r="A122" s="201"/>
      <c r="B122" s="60">
        <f t="shared" si="35"/>
        <v>2</v>
      </c>
      <c r="C122" s="208"/>
      <c r="D122" s="36" t="s">
        <v>27</v>
      </c>
      <c r="E122" s="6">
        <v>5.0000000000000001E-3</v>
      </c>
      <c r="F122" s="58">
        <f t="shared" si="36"/>
        <v>86</v>
      </c>
      <c r="G122" s="47">
        <f>Q14</f>
        <v>750</v>
      </c>
      <c r="H122" s="5">
        <f t="shared" si="38"/>
        <v>3.75</v>
      </c>
      <c r="I122" s="7">
        <f t="shared" si="39"/>
        <v>322.5</v>
      </c>
      <c r="J122" s="8">
        <f t="shared" si="34"/>
        <v>0.43</v>
      </c>
      <c r="K122" s="13"/>
      <c r="Q122" s="13"/>
    </row>
    <row r="123" spans="1:17" ht="12.75" x14ac:dyDescent="0.25">
      <c r="A123" s="201"/>
      <c r="B123" s="60">
        <f t="shared" si="35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6"/>
        <v>86</v>
      </c>
      <c r="G123" s="47">
        <f>Q35</f>
        <v>170</v>
      </c>
      <c r="H123" s="5">
        <f t="shared" si="38"/>
        <v>7.82</v>
      </c>
      <c r="I123" s="7">
        <f t="shared" si="39"/>
        <v>672.52</v>
      </c>
      <c r="J123" s="8">
        <f t="shared" si="34"/>
        <v>3.956</v>
      </c>
      <c r="K123" s="13"/>
      <c r="Q123" s="13"/>
    </row>
    <row r="124" spans="1:17" ht="12.75" x14ac:dyDescent="0.25">
      <c r="A124" s="201"/>
      <c r="B124" s="60">
        <f t="shared" si="35"/>
        <v>2</v>
      </c>
      <c r="C124" s="206"/>
      <c r="D124" s="36" t="s">
        <v>12</v>
      </c>
      <c r="E124" s="6">
        <v>2.4E-2</v>
      </c>
      <c r="F124" s="58">
        <f t="shared" si="36"/>
        <v>86</v>
      </c>
      <c r="G124" s="47">
        <f>Q15</f>
        <v>55</v>
      </c>
      <c r="H124" s="5">
        <f t="shared" si="38"/>
        <v>1.32</v>
      </c>
      <c r="I124" s="7">
        <f t="shared" si="39"/>
        <v>113.52000000000001</v>
      </c>
      <c r="J124" s="8">
        <f t="shared" si="34"/>
        <v>2.0640000000000001</v>
      </c>
      <c r="K124" s="13"/>
      <c r="Q124" s="13"/>
    </row>
    <row r="125" spans="1:17" ht="12.75" x14ac:dyDescent="0.25">
      <c r="A125" s="201"/>
      <c r="B125" s="60">
        <f t="shared" si="35"/>
        <v>2</v>
      </c>
      <c r="C125" s="206"/>
      <c r="D125" s="36" t="s">
        <v>13</v>
      </c>
      <c r="E125" s="40">
        <v>2.0000000000000001E-4</v>
      </c>
      <c r="F125" s="58">
        <f t="shared" si="36"/>
        <v>86</v>
      </c>
      <c r="G125" s="47">
        <f>Q16</f>
        <v>1000</v>
      </c>
      <c r="H125" s="5">
        <f t="shared" si="38"/>
        <v>0.2</v>
      </c>
      <c r="I125" s="7">
        <f t="shared" si="39"/>
        <v>17.2</v>
      </c>
      <c r="J125" s="8">
        <f t="shared" si="34"/>
        <v>1.72E-2</v>
      </c>
      <c r="K125" s="13"/>
      <c r="Q125" s="13"/>
    </row>
    <row r="126" spans="1:17" ht="12.75" x14ac:dyDescent="0.25">
      <c r="A126" s="201"/>
      <c r="B126" s="60">
        <f t="shared" si="35"/>
        <v>2</v>
      </c>
      <c r="C126" s="207"/>
      <c r="D126" s="36" t="s">
        <v>79</v>
      </c>
      <c r="E126" s="6">
        <v>0.17199999999999999</v>
      </c>
      <c r="F126" s="58">
        <f t="shared" si="36"/>
        <v>86</v>
      </c>
      <c r="G126" s="47"/>
      <c r="H126" s="5"/>
      <c r="I126" s="7"/>
      <c r="J126" s="8">
        <f t="shared" si="34"/>
        <v>14.791999999999998</v>
      </c>
      <c r="K126" s="13"/>
      <c r="Q126" s="13"/>
    </row>
    <row r="127" spans="1:17" ht="12.75" x14ac:dyDescent="0.25">
      <c r="A127" s="201"/>
      <c r="B127" s="60">
        <f t="shared" si="35"/>
        <v>2</v>
      </c>
      <c r="C127" s="3" t="s">
        <v>38</v>
      </c>
      <c r="D127" s="41" t="s">
        <v>38</v>
      </c>
      <c r="E127" s="6">
        <v>0.04</v>
      </c>
      <c r="F127" s="58">
        <f t="shared" si="36"/>
        <v>86</v>
      </c>
      <c r="G127" s="47">
        <f>Q20</f>
        <v>40</v>
      </c>
      <c r="H127" s="5">
        <f>G127*E127</f>
        <v>1.6</v>
      </c>
      <c r="I127" s="7">
        <f>J127*G127</f>
        <v>137.6</v>
      </c>
      <c r="J127" s="8">
        <f t="shared" si="34"/>
        <v>3.44</v>
      </c>
      <c r="K127" s="13"/>
      <c r="Q127" s="13"/>
    </row>
    <row r="128" spans="1:17" ht="12.75" x14ac:dyDescent="0.25">
      <c r="A128" s="174" t="s">
        <v>41</v>
      </c>
      <c r="B128" s="174"/>
      <c r="C128" s="174"/>
      <c r="D128" s="174"/>
      <c r="E128" s="45"/>
      <c r="F128" s="138"/>
      <c r="G128" s="138"/>
      <c r="H128" s="2">
        <f>SUM(H107:H127)</f>
        <v>61.000000000000007</v>
      </c>
      <c r="I128" s="2">
        <f t="shared" ref="I128:J128" si="40">SUM(I107:I127)</f>
        <v>5246.0000000000009</v>
      </c>
      <c r="J128" s="45">
        <f t="shared" si="40"/>
        <v>67.816805000000002</v>
      </c>
      <c r="K128" s="13"/>
      <c r="Q128" s="13"/>
    </row>
    <row r="129" spans="1:17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B129*32</f>
        <v>64</v>
      </c>
      <c r="G129" s="47">
        <f>Q9</f>
        <v>38</v>
      </c>
      <c r="H129" s="5">
        <f t="shared" ref="H129:H137" si="41">G129*E129</f>
        <v>1.748</v>
      </c>
      <c r="I129" s="7">
        <f t="shared" ref="I129:I137" si="42">J129*G129</f>
        <v>111.872</v>
      </c>
      <c r="J129" s="8">
        <f>F129*E129</f>
        <v>2.944</v>
      </c>
      <c r="K129" s="13"/>
      <c r="Q129" s="13"/>
    </row>
    <row r="130" spans="1:17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64</v>
      </c>
      <c r="G130" s="48">
        <f>Q38</f>
        <v>110</v>
      </c>
      <c r="H130" s="5">
        <f t="shared" si="41"/>
        <v>2.2000000000000002</v>
      </c>
      <c r="I130" s="7">
        <f t="shared" si="42"/>
        <v>140.80000000000001</v>
      </c>
      <c r="J130" s="8">
        <f t="shared" ref="J130:J151" si="43">F130*E130</f>
        <v>1.28</v>
      </c>
      <c r="K130" s="13"/>
      <c r="Q130" s="13"/>
    </row>
    <row r="131" spans="1:17" ht="12.75" x14ac:dyDescent="0.25">
      <c r="A131" s="201"/>
      <c r="B131" s="60">
        <f t="shared" ref="B131:B151" si="44">B130</f>
        <v>2</v>
      </c>
      <c r="C131" s="182"/>
      <c r="D131" s="37" t="s">
        <v>7</v>
      </c>
      <c r="E131" s="6">
        <v>3.0000000000000001E-3</v>
      </c>
      <c r="F131" s="58">
        <f t="shared" ref="F131:F151" si="45">F130</f>
        <v>64</v>
      </c>
      <c r="G131" s="49">
        <f>Q22</f>
        <v>115</v>
      </c>
      <c r="H131" s="5">
        <f t="shared" si="41"/>
        <v>0.34500000000000003</v>
      </c>
      <c r="I131" s="7">
        <f t="shared" si="42"/>
        <v>22.080000000000002</v>
      </c>
      <c r="J131" s="8">
        <f t="shared" si="43"/>
        <v>0.192</v>
      </c>
      <c r="K131" s="13"/>
      <c r="Q131" s="13"/>
    </row>
    <row r="132" spans="1:17" ht="12.75" x14ac:dyDescent="0.25">
      <c r="A132" s="201"/>
      <c r="B132" s="60">
        <f t="shared" si="44"/>
        <v>2</v>
      </c>
      <c r="C132" s="182"/>
      <c r="D132" s="36" t="s">
        <v>9</v>
      </c>
      <c r="E132" s="6">
        <v>1.3000000000000001E-2</v>
      </c>
      <c r="F132" s="58">
        <f t="shared" si="45"/>
        <v>64</v>
      </c>
      <c r="G132" s="49">
        <f>Q11</f>
        <v>40</v>
      </c>
      <c r="H132" s="5">
        <f t="shared" si="41"/>
        <v>0.52</v>
      </c>
      <c r="I132" s="7">
        <f t="shared" si="42"/>
        <v>33.28</v>
      </c>
      <c r="J132" s="8">
        <f t="shared" si="43"/>
        <v>0.83200000000000007</v>
      </c>
      <c r="K132" s="13"/>
      <c r="Q132" s="13"/>
    </row>
    <row r="133" spans="1:17" ht="12.75" x14ac:dyDescent="0.25">
      <c r="A133" s="201"/>
      <c r="B133" s="60">
        <f t="shared" si="44"/>
        <v>2</v>
      </c>
      <c r="C133" s="183" t="s">
        <v>72</v>
      </c>
      <c r="D133" s="36" t="s">
        <v>8</v>
      </c>
      <c r="E133" s="6">
        <v>0.107</v>
      </c>
      <c r="F133" s="58">
        <f t="shared" si="45"/>
        <v>64</v>
      </c>
      <c r="G133" s="47">
        <f>Q10</f>
        <v>50</v>
      </c>
      <c r="H133" s="5">
        <f t="shared" si="41"/>
        <v>5.35</v>
      </c>
      <c r="I133" s="42">
        <f t="shared" si="42"/>
        <v>342.4</v>
      </c>
      <c r="J133" s="28">
        <f t="shared" si="43"/>
        <v>6.8479999999999999</v>
      </c>
      <c r="K133" s="13"/>
      <c r="Q133" s="13"/>
    </row>
    <row r="134" spans="1:17" ht="12.75" x14ac:dyDescent="0.25">
      <c r="A134" s="201"/>
      <c r="B134" s="60">
        <f t="shared" si="44"/>
        <v>2</v>
      </c>
      <c r="C134" s="184"/>
      <c r="D134" s="36" t="s">
        <v>73</v>
      </c>
      <c r="E134" s="6">
        <v>5.0000000000000001E-3</v>
      </c>
      <c r="F134" s="58">
        <f t="shared" si="45"/>
        <v>64</v>
      </c>
      <c r="G134" s="47">
        <f>Q39</f>
        <v>40</v>
      </c>
      <c r="H134" s="5">
        <f t="shared" si="41"/>
        <v>0.2</v>
      </c>
      <c r="I134" s="42">
        <f t="shared" si="42"/>
        <v>12.8</v>
      </c>
      <c r="J134" s="28">
        <f t="shared" si="43"/>
        <v>0.32</v>
      </c>
      <c r="K134" s="13"/>
      <c r="Q134" s="13"/>
    </row>
    <row r="135" spans="1:17" ht="12.75" x14ac:dyDescent="0.25">
      <c r="A135" s="201"/>
      <c r="B135" s="60">
        <f t="shared" si="44"/>
        <v>2</v>
      </c>
      <c r="C135" s="184"/>
      <c r="D135" s="36" t="s">
        <v>9</v>
      </c>
      <c r="E135" s="6">
        <v>1.3000000000000001E-2</v>
      </c>
      <c r="F135" s="58">
        <f t="shared" si="45"/>
        <v>64</v>
      </c>
      <c r="G135" s="47">
        <f>Q11</f>
        <v>40</v>
      </c>
      <c r="H135" s="5">
        <f t="shared" si="41"/>
        <v>0.52</v>
      </c>
      <c r="I135" s="42">
        <f t="shared" si="42"/>
        <v>33.28</v>
      </c>
      <c r="J135" s="28">
        <f t="shared" si="43"/>
        <v>0.83200000000000007</v>
      </c>
      <c r="K135" s="13"/>
      <c r="Q135" s="13"/>
    </row>
    <row r="136" spans="1:17" ht="12.75" x14ac:dyDescent="0.25">
      <c r="A136" s="201"/>
      <c r="B136" s="60">
        <f t="shared" si="44"/>
        <v>2</v>
      </c>
      <c r="C136" s="184"/>
      <c r="D136" s="37" t="s">
        <v>11</v>
      </c>
      <c r="E136" s="6">
        <v>6.0000000000000001E-3</v>
      </c>
      <c r="F136" s="58">
        <f t="shared" si="45"/>
        <v>64</v>
      </c>
      <c r="G136" s="47">
        <f>Q12</f>
        <v>27</v>
      </c>
      <c r="H136" s="5">
        <f t="shared" si="41"/>
        <v>0.16200000000000001</v>
      </c>
      <c r="I136" s="42">
        <f t="shared" si="42"/>
        <v>10.368</v>
      </c>
      <c r="J136" s="28">
        <f t="shared" si="43"/>
        <v>0.38400000000000001</v>
      </c>
      <c r="K136" s="13"/>
      <c r="Q136" s="13"/>
    </row>
    <row r="137" spans="1:17" ht="12.75" x14ac:dyDescent="0.25">
      <c r="A137" s="201"/>
      <c r="B137" s="60">
        <f t="shared" si="44"/>
        <v>2</v>
      </c>
      <c r="C137" s="184"/>
      <c r="D137" s="37" t="s">
        <v>7</v>
      </c>
      <c r="E137" s="6">
        <v>5.0000000000000001E-3</v>
      </c>
      <c r="F137" s="58">
        <f t="shared" si="45"/>
        <v>64</v>
      </c>
      <c r="G137" s="47">
        <f>Q22</f>
        <v>115</v>
      </c>
      <c r="H137" s="5">
        <f t="shared" si="41"/>
        <v>0.57500000000000007</v>
      </c>
      <c r="I137" s="42">
        <f t="shared" si="42"/>
        <v>36.800000000000004</v>
      </c>
      <c r="J137" s="28">
        <f t="shared" si="43"/>
        <v>0.32</v>
      </c>
      <c r="K137" s="13"/>
      <c r="Q137" s="13"/>
    </row>
    <row r="138" spans="1:17" ht="12.75" x14ac:dyDescent="0.25">
      <c r="A138" s="201"/>
      <c r="B138" s="60">
        <f t="shared" si="44"/>
        <v>2</v>
      </c>
      <c r="C138" s="185"/>
      <c r="D138" s="37" t="s">
        <v>79</v>
      </c>
      <c r="E138" s="6">
        <v>0.188</v>
      </c>
      <c r="F138" s="58">
        <f t="shared" si="45"/>
        <v>64</v>
      </c>
      <c r="G138" s="47"/>
      <c r="H138" s="5"/>
      <c r="I138" s="42"/>
      <c r="J138" s="28">
        <f t="shared" si="43"/>
        <v>12.032</v>
      </c>
      <c r="K138" s="13"/>
      <c r="Q138" s="13"/>
    </row>
    <row r="139" spans="1:17" ht="12.75" x14ac:dyDescent="0.25">
      <c r="A139" s="201"/>
      <c r="B139" s="60">
        <f t="shared" si="44"/>
        <v>2</v>
      </c>
      <c r="C139" s="205" t="s">
        <v>71</v>
      </c>
      <c r="D139" s="36" t="s">
        <v>81</v>
      </c>
      <c r="E139" s="6">
        <f>H139/G139</f>
        <v>6.4507499999999982E-2</v>
      </c>
      <c r="F139" s="58">
        <f t="shared" si="45"/>
        <v>64</v>
      </c>
      <c r="G139" s="47">
        <f>Q17</f>
        <v>400</v>
      </c>
      <c r="H139" s="5">
        <f>61-H129-H130-H131-H132-H133-H134-H135-H136-H137-H138-H140-H141-H142-H143-H144-H145-H146-H147-H148-H149-H150-H151</f>
        <v>25.80299999999999</v>
      </c>
      <c r="I139" s="42">
        <f t="shared" ref="I139:I149" si="46">J139*G139</f>
        <v>1651.3919999999996</v>
      </c>
      <c r="J139" s="28">
        <f t="shared" si="43"/>
        <v>4.1284799999999988</v>
      </c>
      <c r="K139" s="13"/>
      <c r="Q139" s="13"/>
    </row>
    <row r="140" spans="1:17" ht="12.75" x14ac:dyDescent="0.25">
      <c r="A140" s="201"/>
      <c r="B140" s="60">
        <f t="shared" si="44"/>
        <v>2</v>
      </c>
      <c r="C140" s="206"/>
      <c r="D140" s="37" t="s">
        <v>7</v>
      </c>
      <c r="E140" s="6">
        <v>5.0000000000000001E-3</v>
      </c>
      <c r="F140" s="58">
        <f t="shared" si="45"/>
        <v>64</v>
      </c>
      <c r="G140" s="47">
        <f>Q22</f>
        <v>115</v>
      </c>
      <c r="H140" s="5">
        <f t="shared" ref="H140:H149" si="47">G140*E140</f>
        <v>0.57500000000000007</v>
      </c>
      <c r="I140" s="42">
        <f t="shared" si="46"/>
        <v>36.800000000000004</v>
      </c>
      <c r="J140" s="28">
        <f t="shared" si="43"/>
        <v>0.32</v>
      </c>
      <c r="K140" s="13"/>
      <c r="Q140" s="13"/>
    </row>
    <row r="141" spans="1:17" ht="12.75" x14ac:dyDescent="0.25">
      <c r="A141" s="201"/>
      <c r="B141" s="60">
        <f t="shared" si="44"/>
        <v>2</v>
      </c>
      <c r="C141" s="206"/>
      <c r="D141" s="37" t="s">
        <v>32</v>
      </c>
      <c r="E141" s="6">
        <v>1.2E-2</v>
      </c>
      <c r="F141" s="58">
        <f t="shared" si="45"/>
        <v>64</v>
      </c>
      <c r="G141" s="49">
        <f>Q13</f>
        <v>190</v>
      </c>
      <c r="H141" s="5">
        <f t="shared" si="47"/>
        <v>2.2800000000000002</v>
      </c>
      <c r="I141" s="42">
        <f t="shared" si="46"/>
        <v>145.92000000000002</v>
      </c>
      <c r="J141" s="28">
        <f t="shared" si="43"/>
        <v>0.76800000000000002</v>
      </c>
      <c r="K141" s="13"/>
      <c r="Q141" s="13"/>
    </row>
    <row r="142" spans="1:17" ht="12.75" x14ac:dyDescent="0.25">
      <c r="A142" s="201"/>
      <c r="B142" s="60">
        <f t="shared" si="44"/>
        <v>2</v>
      </c>
      <c r="C142" s="206"/>
      <c r="D142" s="37" t="s">
        <v>11</v>
      </c>
      <c r="E142" s="6">
        <v>1.7999999999999999E-2</v>
      </c>
      <c r="F142" s="58">
        <f t="shared" si="45"/>
        <v>64</v>
      </c>
      <c r="G142" s="47">
        <f>Q12</f>
        <v>27</v>
      </c>
      <c r="H142" s="5">
        <f t="shared" si="47"/>
        <v>0.48599999999999999</v>
      </c>
      <c r="I142" s="42">
        <f t="shared" si="46"/>
        <v>31.103999999999999</v>
      </c>
      <c r="J142" s="28">
        <f t="shared" si="43"/>
        <v>1.1519999999999999</v>
      </c>
      <c r="K142" s="13"/>
      <c r="Q142" s="13"/>
    </row>
    <row r="143" spans="1:17" ht="12.75" x14ac:dyDescent="0.25">
      <c r="A143" s="201"/>
      <c r="B143" s="60">
        <f t="shared" si="44"/>
        <v>2</v>
      </c>
      <c r="C143" s="207"/>
      <c r="D143" s="36" t="s">
        <v>16</v>
      </c>
      <c r="E143" s="6">
        <v>4.0000000000000001E-3</v>
      </c>
      <c r="F143" s="58">
        <f t="shared" si="45"/>
        <v>64</v>
      </c>
      <c r="G143" s="47">
        <f>Q40</f>
        <v>55</v>
      </c>
      <c r="H143" s="5">
        <f t="shared" si="47"/>
        <v>0.22</v>
      </c>
      <c r="I143" s="42">
        <f t="shared" si="46"/>
        <v>14.08</v>
      </c>
      <c r="J143" s="28">
        <f t="shared" si="43"/>
        <v>0.25600000000000001</v>
      </c>
      <c r="K143" s="13"/>
      <c r="Q143" s="13"/>
    </row>
    <row r="144" spans="1:17" ht="12.75" x14ac:dyDescent="0.25">
      <c r="A144" s="201"/>
      <c r="B144" s="60">
        <f t="shared" si="44"/>
        <v>2</v>
      </c>
      <c r="C144" s="192" t="s">
        <v>37</v>
      </c>
      <c r="D144" s="36" t="s">
        <v>8</v>
      </c>
      <c r="E144" s="6">
        <v>0.17100000000000001</v>
      </c>
      <c r="F144" s="58">
        <f t="shared" si="45"/>
        <v>64</v>
      </c>
      <c r="G144" s="47">
        <f>Q10</f>
        <v>50</v>
      </c>
      <c r="H144" s="5">
        <f t="shared" si="47"/>
        <v>8.5500000000000007</v>
      </c>
      <c r="I144" s="7">
        <f t="shared" si="46"/>
        <v>547.20000000000005</v>
      </c>
      <c r="J144" s="8">
        <f t="shared" si="43"/>
        <v>10.944000000000001</v>
      </c>
      <c r="K144" s="13"/>
      <c r="Q144" s="13"/>
    </row>
    <row r="145" spans="1:45" ht="15.75" customHeight="1" x14ac:dyDescent="0.25">
      <c r="A145" s="201"/>
      <c r="B145" s="60">
        <f t="shared" si="44"/>
        <v>2</v>
      </c>
      <c r="C145" s="193"/>
      <c r="D145" s="36" t="s">
        <v>27</v>
      </c>
      <c r="E145" s="6">
        <v>5.0000000000000001E-3</v>
      </c>
      <c r="F145" s="58">
        <f t="shared" si="45"/>
        <v>64</v>
      </c>
      <c r="G145" s="47">
        <f>Q14</f>
        <v>750</v>
      </c>
      <c r="H145" s="5">
        <f t="shared" si="47"/>
        <v>3.75</v>
      </c>
      <c r="I145" s="7">
        <f t="shared" si="46"/>
        <v>240</v>
      </c>
      <c r="J145" s="8">
        <f t="shared" si="43"/>
        <v>0.32</v>
      </c>
    </row>
    <row r="146" spans="1:45" ht="15.75" customHeight="1" x14ac:dyDescent="0.25">
      <c r="A146" s="201"/>
      <c r="B146" s="60">
        <f t="shared" si="44"/>
        <v>2</v>
      </c>
      <c r="C146" s="194"/>
      <c r="D146" s="36" t="s">
        <v>69</v>
      </c>
      <c r="E146" s="6">
        <v>2.4E-2</v>
      </c>
      <c r="F146" s="58">
        <f t="shared" si="45"/>
        <v>64</v>
      </c>
      <c r="G146" s="47">
        <f>Q24</f>
        <v>84</v>
      </c>
      <c r="H146" s="5">
        <f t="shared" si="47"/>
        <v>2.016</v>
      </c>
      <c r="I146" s="7">
        <f t="shared" si="46"/>
        <v>129.024</v>
      </c>
      <c r="J146" s="8">
        <f t="shared" si="43"/>
        <v>1.536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44"/>
        <v>2</v>
      </c>
      <c r="C147" s="183" t="s">
        <v>39</v>
      </c>
      <c r="D147" s="36" t="s">
        <v>76</v>
      </c>
      <c r="E147" s="44">
        <v>0.02</v>
      </c>
      <c r="F147" s="58">
        <f t="shared" si="45"/>
        <v>64</v>
      </c>
      <c r="G147" s="47">
        <f>Q19</f>
        <v>140</v>
      </c>
      <c r="H147" s="5">
        <f t="shared" si="47"/>
        <v>2.8000000000000003</v>
      </c>
      <c r="I147" s="7">
        <f t="shared" si="46"/>
        <v>179.20000000000002</v>
      </c>
      <c r="J147" s="8">
        <f t="shared" si="43"/>
        <v>1.28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44"/>
        <v>2</v>
      </c>
      <c r="C148" s="184"/>
      <c r="D148" s="36" t="s">
        <v>12</v>
      </c>
      <c r="E148" s="44">
        <v>0.02</v>
      </c>
      <c r="F148" s="58">
        <f t="shared" si="45"/>
        <v>64</v>
      </c>
      <c r="G148" s="47">
        <f>Q15</f>
        <v>55</v>
      </c>
      <c r="H148" s="5">
        <f t="shared" si="47"/>
        <v>1.1000000000000001</v>
      </c>
      <c r="I148" s="7">
        <f t="shared" si="46"/>
        <v>70.400000000000006</v>
      </c>
      <c r="J148" s="8">
        <f t="shared" si="43"/>
        <v>1.28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44"/>
        <v>2</v>
      </c>
      <c r="C149" s="184"/>
      <c r="D149" s="36" t="s">
        <v>13</v>
      </c>
      <c r="E149" s="19">
        <v>2.0000000000000001E-4</v>
      </c>
      <c r="F149" s="58">
        <f t="shared" si="45"/>
        <v>64</v>
      </c>
      <c r="G149" s="47">
        <f>Q16</f>
        <v>1000</v>
      </c>
      <c r="H149" s="5">
        <f t="shared" si="47"/>
        <v>0.2</v>
      </c>
      <c r="I149" s="7">
        <f t="shared" si="46"/>
        <v>12.8</v>
      </c>
      <c r="J149" s="8">
        <f t="shared" si="43"/>
        <v>1.2800000000000001E-2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44"/>
        <v>2</v>
      </c>
      <c r="C150" s="185"/>
      <c r="D150" s="36" t="s">
        <v>79</v>
      </c>
      <c r="E150" s="44">
        <v>0.2</v>
      </c>
      <c r="F150" s="58">
        <f t="shared" si="45"/>
        <v>64</v>
      </c>
      <c r="G150" s="47"/>
      <c r="H150" s="5"/>
      <c r="I150" s="7"/>
      <c r="J150" s="8">
        <f t="shared" si="43"/>
        <v>12.8</v>
      </c>
      <c r="L150" s="17"/>
    </row>
    <row r="151" spans="1:45" ht="15.75" customHeight="1" x14ac:dyDescent="0.25">
      <c r="A151" s="201"/>
      <c r="B151" s="60">
        <f t="shared" si="44"/>
        <v>2</v>
      </c>
      <c r="C151" s="3" t="s">
        <v>38</v>
      </c>
      <c r="D151" s="41" t="s">
        <v>38</v>
      </c>
      <c r="E151" s="6">
        <v>0.04</v>
      </c>
      <c r="F151" s="58">
        <f t="shared" si="45"/>
        <v>64</v>
      </c>
      <c r="G151" s="47">
        <f>Q20</f>
        <v>40</v>
      </c>
      <c r="H151" s="5">
        <f>G151*E151</f>
        <v>1.6</v>
      </c>
      <c r="I151" s="42">
        <f>J151*G151</f>
        <v>102.4</v>
      </c>
      <c r="J151" s="28">
        <f t="shared" si="43"/>
        <v>2.56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38"/>
      <c r="G152" s="138"/>
      <c r="H152" s="2">
        <f>SUM(H129:H151)</f>
        <v>60.999999999999993</v>
      </c>
      <c r="I152" s="2">
        <f t="shared" ref="I152:J152" si="48">SUM(I129:I151)</f>
        <v>3903.9999999999995</v>
      </c>
      <c r="J152" s="45">
        <f t="shared" si="48"/>
        <v>63.341280000000012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customHeight="1" x14ac:dyDescent="0.25">
      <c r="E154" s="27"/>
    </row>
    <row r="155" spans="1:45" customFormat="1" ht="15.75" customHeight="1" x14ac:dyDescent="0.25">
      <c r="E155" s="27"/>
    </row>
    <row r="156" spans="1:45" customFormat="1" ht="15.75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B159*43</f>
        <v>86</v>
      </c>
      <c r="G159" s="47">
        <f>Q9</f>
        <v>38</v>
      </c>
      <c r="H159" s="143">
        <f t="shared" ref="H159:H165" si="49">G159*E159</f>
        <v>0.95000000000000007</v>
      </c>
      <c r="I159" s="7">
        <f t="shared" ref="I159:I169" si="50">J159*G159</f>
        <v>81.7</v>
      </c>
      <c r="J159" s="8">
        <f>F159*E159</f>
        <v>2.15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86</v>
      </c>
      <c r="G160" s="47">
        <f>Q22</f>
        <v>115</v>
      </c>
      <c r="H160" s="143">
        <f t="shared" si="49"/>
        <v>0.69000000000000006</v>
      </c>
      <c r="I160" s="7">
        <f t="shared" si="50"/>
        <v>59.34</v>
      </c>
      <c r="J160" s="8">
        <f t="shared" ref="J160:J177" si="51">F160*E160</f>
        <v>0.51600000000000001</v>
      </c>
      <c r="L160" s="17"/>
    </row>
    <row r="161" spans="1:18" x14ac:dyDescent="0.25">
      <c r="A161" s="203"/>
      <c r="B161" s="57">
        <f t="shared" ref="B161:B177" si="52">B160</f>
        <v>2</v>
      </c>
      <c r="C161" s="193"/>
      <c r="D161" s="36" t="s">
        <v>8</v>
      </c>
      <c r="E161" s="44">
        <v>3.4000000000000002E-2</v>
      </c>
      <c r="F161" s="58">
        <f t="shared" ref="F161:F177" si="53">F160</f>
        <v>86</v>
      </c>
      <c r="G161" s="47">
        <f>Q10</f>
        <v>50</v>
      </c>
      <c r="H161" s="143">
        <f t="shared" si="49"/>
        <v>1.7000000000000002</v>
      </c>
      <c r="I161" s="7">
        <f t="shared" si="50"/>
        <v>146.20000000000002</v>
      </c>
      <c r="J161" s="8">
        <f t="shared" si="51"/>
        <v>2.9240000000000004</v>
      </c>
      <c r="L161" s="17"/>
    </row>
    <row r="162" spans="1:18" x14ac:dyDescent="0.25">
      <c r="A162" s="203"/>
      <c r="B162" s="57">
        <f t="shared" si="52"/>
        <v>2</v>
      </c>
      <c r="C162" s="193"/>
      <c r="D162" s="36" t="s">
        <v>10</v>
      </c>
      <c r="E162" s="44">
        <v>2.5000000000000001E-2</v>
      </c>
      <c r="F162" s="58">
        <f t="shared" si="53"/>
        <v>86</v>
      </c>
      <c r="G162" s="47">
        <f>Q28</f>
        <v>55</v>
      </c>
      <c r="H162" s="143">
        <f t="shared" si="49"/>
        <v>1.375</v>
      </c>
      <c r="I162" s="7">
        <f t="shared" si="50"/>
        <v>118.25</v>
      </c>
      <c r="J162" s="8">
        <f t="shared" si="51"/>
        <v>2.15</v>
      </c>
      <c r="L162" s="17"/>
    </row>
    <row r="163" spans="1:18" x14ac:dyDescent="0.25">
      <c r="A163" s="203"/>
      <c r="B163" s="57">
        <f t="shared" si="52"/>
        <v>2</v>
      </c>
      <c r="C163" s="193"/>
      <c r="D163" s="36" t="s">
        <v>9</v>
      </c>
      <c r="E163" s="44">
        <v>1.7999999999999999E-2</v>
      </c>
      <c r="F163" s="58">
        <f t="shared" si="53"/>
        <v>86</v>
      </c>
      <c r="G163" s="47">
        <f>Q11</f>
        <v>40</v>
      </c>
      <c r="H163" s="143">
        <f t="shared" si="49"/>
        <v>0.72</v>
      </c>
      <c r="I163" s="7">
        <f t="shared" si="50"/>
        <v>61.919999999999995</v>
      </c>
      <c r="J163" s="8">
        <f t="shared" si="51"/>
        <v>1.5479999999999998</v>
      </c>
      <c r="L163" s="17"/>
    </row>
    <row r="164" spans="1:18" x14ac:dyDescent="0.25">
      <c r="A164" s="203"/>
      <c r="B164" s="57">
        <f t="shared" si="52"/>
        <v>2</v>
      </c>
      <c r="C164" s="194"/>
      <c r="D164" s="36" t="s">
        <v>11</v>
      </c>
      <c r="E164" s="44">
        <v>1.7999999999999999E-2</v>
      </c>
      <c r="F164" s="58">
        <f t="shared" si="53"/>
        <v>86</v>
      </c>
      <c r="G164" s="47">
        <f>Q12</f>
        <v>27</v>
      </c>
      <c r="H164" s="143">
        <f t="shared" si="49"/>
        <v>0.48599999999999999</v>
      </c>
      <c r="I164" s="7">
        <f t="shared" si="50"/>
        <v>41.795999999999992</v>
      </c>
      <c r="J164" s="8">
        <f t="shared" si="51"/>
        <v>1.5479999999999998</v>
      </c>
      <c r="L164" s="17"/>
    </row>
    <row r="165" spans="1:18" x14ac:dyDescent="0.25">
      <c r="A165" s="203"/>
      <c r="B165" s="57">
        <f t="shared" si="52"/>
        <v>2</v>
      </c>
      <c r="C165" s="183" t="s">
        <v>58</v>
      </c>
      <c r="D165" s="36" t="s">
        <v>8</v>
      </c>
      <c r="E165" s="44">
        <v>0.1</v>
      </c>
      <c r="F165" s="58">
        <f t="shared" si="53"/>
        <v>86</v>
      </c>
      <c r="G165" s="47">
        <f>Q10</f>
        <v>50</v>
      </c>
      <c r="H165" s="143">
        <f t="shared" si="49"/>
        <v>5</v>
      </c>
      <c r="I165" s="7">
        <f t="shared" si="50"/>
        <v>430</v>
      </c>
      <c r="J165" s="8">
        <f t="shared" si="51"/>
        <v>8.6</v>
      </c>
      <c r="L165" s="17"/>
    </row>
    <row r="166" spans="1:18" x14ac:dyDescent="0.25">
      <c r="A166" s="203"/>
      <c r="B166" s="57">
        <f t="shared" si="52"/>
        <v>2</v>
      </c>
      <c r="C166" s="184"/>
      <c r="D166" s="37" t="s">
        <v>56</v>
      </c>
      <c r="E166" s="6">
        <v>0.01</v>
      </c>
      <c r="F166" s="58">
        <f t="shared" si="53"/>
        <v>86</v>
      </c>
      <c r="G166" s="48">
        <f>Q37</f>
        <v>55</v>
      </c>
      <c r="H166" s="143">
        <f>E166*G166</f>
        <v>0.55000000000000004</v>
      </c>
      <c r="I166" s="7">
        <f t="shared" si="50"/>
        <v>47.3</v>
      </c>
      <c r="J166" s="6">
        <f t="shared" si="51"/>
        <v>0.86</v>
      </c>
      <c r="L166" s="17"/>
    </row>
    <row r="167" spans="1:18" x14ac:dyDescent="0.25">
      <c r="A167" s="203"/>
      <c r="B167" s="57">
        <f t="shared" si="52"/>
        <v>2</v>
      </c>
      <c r="C167" s="184"/>
      <c r="D167" s="37" t="s">
        <v>9</v>
      </c>
      <c r="E167" s="6">
        <v>1.2999999999999999E-2</v>
      </c>
      <c r="F167" s="58">
        <f t="shared" si="53"/>
        <v>86</v>
      </c>
      <c r="G167" s="48">
        <f>Q11</f>
        <v>40</v>
      </c>
      <c r="H167" s="143">
        <f>E167*G167</f>
        <v>0.52</v>
      </c>
      <c r="I167" s="7">
        <f t="shared" si="50"/>
        <v>44.72</v>
      </c>
      <c r="J167" s="6">
        <f t="shared" si="51"/>
        <v>1.1179999999999999</v>
      </c>
      <c r="L167" s="17"/>
    </row>
    <row r="168" spans="1:18" x14ac:dyDescent="0.25">
      <c r="A168" s="203"/>
      <c r="B168" s="57">
        <f t="shared" si="52"/>
        <v>2</v>
      </c>
      <c r="C168" s="184"/>
      <c r="D168" s="37" t="s">
        <v>11</v>
      </c>
      <c r="E168" s="6">
        <v>1.2E-2</v>
      </c>
      <c r="F168" s="58">
        <f t="shared" si="53"/>
        <v>86</v>
      </c>
      <c r="G168" s="48">
        <f>Q12</f>
        <v>27</v>
      </c>
      <c r="H168" s="143">
        <f>E168*G168</f>
        <v>0.32400000000000001</v>
      </c>
      <c r="I168" s="7">
        <f t="shared" si="50"/>
        <v>27.864000000000001</v>
      </c>
      <c r="J168" s="6">
        <f t="shared" si="51"/>
        <v>1.032</v>
      </c>
      <c r="L168" s="17"/>
    </row>
    <row r="169" spans="1:18" x14ac:dyDescent="0.25">
      <c r="A169" s="203"/>
      <c r="B169" s="57">
        <f t="shared" si="52"/>
        <v>2</v>
      </c>
      <c r="C169" s="184"/>
      <c r="D169" s="37" t="s">
        <v>7</v>
      </c>
      <c r="E169" s="6">
        <v>3.0000000000000001E-3</v>
      </c>
      <c r="F169" s="58">
        <f t="shared" si="53"/>
        <v>86</v>
      </c>
      <c r="G169" s="48">
        <f>Q22</f>
        <v>115</v>
      </c>
      <c r="H169" s="143">
        <f>E169*G169</f>
        <v>0.34500000000000003</v>
      </c>
      <c r="I169" s="7">
        <f t="shared" si="50"/>
        <v>29.67</v>
      </c>
      <c r="J169" s="6">
        <f t="shared" si="51"/>
        <v>0.25800000000000001</v>
      </c>
      <c r="L169" s="17"/>
    </row>
    <row r="170" spans="1:18" x14ac:dyDescent="0.25">
      <c r="A170" s="203"/>
      <c r="B170" s="57">
        <f t="shared" si="52"/>
        <v>2</v>
      </c>
      <c r="C170" s="185"/>
      <c r="D170" s="37" t="s">
        <v>79</v>
      </c>
      <c r="E170" s="6">
        <v>0.188</v>
      </c>
      <c r="F170" s="58">
        <f t="shared" si="53"/>
        <v>86</v>
      </c>
      <c r="G170" s="48"/>
      <c r="H170" s="143"/>
      <c r="I170" s="7"/>
      <c r="J170" s="6">
        <f t="shared" si="51"/>
        <v>16.167999999999999</v>
      </c>
      <c r="L170" s="17"/>
    </row>
    <row r="171" spans="1:18" x14ac:dyDescent="0.25">
      <c r="A171" s="203"/>
      <c r="B171" s="57">
        <f t="shared" si="52"/>
        <v>2</v>
      </c>
      <c r="C171" s="186" t="s">
        <v>33</v>
      </c>
      <c r="D171" s="36" t="s">
        <v>61</v>
      </c>
      <c r="E171" s="6">
        <f>H171/G171</f>
        <v>4.8466666666666679E-2</v>
      </c>
      <c r="F171" s="58">
        <f t="shared" si="53"/>
        <v>86</v>
      </c>
      <c r="G171" s="47">
        <f>Q32</f>
        <v>195</v>
      </c>
      <c r="H171" s="143">
        <f>61-H159-H160-H161-H162-H163-H164-H165-H166-H167-H168-H169-H170-H172-H173-H174-H175-H176-H177</f>
        <v>9.4510000000000023</v>
      </c>
      <c r="I171" s="7">
        <f t="shared" ref="I171:I177" si="54">J171*G171</f>
        <v>812.78600000000017</v>
      </c>
      <c r="J171" s="6">
        <f t="shared" si="51"/>
        <v>4.1681333333333344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52"/>
        <v>2</v>
      </c>
      <c r="C172" s="188"/>
      <c r="D172" s="36" t="s">
        <v>27</v>
      </c>
      <c r="E172" s="6">
        <v>1.2E-2</v>
      </c>
      <c r="F172" s="58">
        <f t="shared" si="53"/>
        <v>86</v>
      </c>
      <c r="G172" s="47">
        <f>Q14</f>
        <v>750</v>
      </c>
      <c r="H172" s="143">
        <f>G172*E172</f>
        <v>9</v>
      </c>
      <c r="I172" s="7">
        <f t="shared" si="54"/>
        <v>774</v>
      </c>
      <c r="J172" s="6">
        <f t="shared" si="51"/>
        <v>1.032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52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3"/>
        <v>86</v>
      </c>
      <c r="G173" s="48">
        <f>Q26</f>
        <v>99</v>
      </c>
      <c r="H173" s="143">
        <f>E173*G173</f>
        <v>6.0389999999999997</v>
      </c>
      <c r="I173" s="7">
        <f t="shared" si="54"/>
        <v>519.35399999999993</v>
      </c>
      <c r="J173" s="6">
        <f t="shared" si="51"/>
        <v>5.2459999999999996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52"/>
        <v>2</v>
      </c>
      <c r="C174" s="204"/>
      <c r="D174" s="37" t="s">
        <v>27</v>
      </c>
      <c r="E174" s="6">
        <v>6.0000000000000001E-3</v>
      </c>
      <c r="F174" s="58">
        <f t="shared" si="53"/>
        <v>86</v>
      </c>
      <c r="G174" s="48">
        <f>Q14</f>
        <v>750</v>
      </c>
      <c r="H174" s="143">
        <f>E174*G174</f>
        <v>4.5</v>
      </c>
      <c r="I174" s="7">
        <f t="shared" si="54"/>
        <v>387</v>
      </c>
      <c r="J174" s="6">
        <f t="shared" si="51"/>
        <v>0.51600000000000001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52"/>
        <v>2</v>
      </c>
      <c r="C175" s="142" t="s">
        <v>65</v>
      </c>
      <c r="D175" s="38" t="s">
        <v>107</v>
      </c>
      <c r="E175" s="44">
        <v>0.2</v>
      </c>
      <c r="F175" s="58">
        <f t="shared" si="53"/>
        <v>86</v>
      </c>
      <c r="G175" s="47">
        <f>Q33</f>
        <v>65</v>
      </c>
      <c r="H175" s="143">
        <f>G175*E175</f>
        <v>13</v>
      </c>
      <c r="I175" s="7">
        <f t="shared" si="54"/>
        <v>1118</v>
      </c>
      <c r="J175" s="8">
        <f t="shared" si="51"/>
        <v>17.2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52"/>
        <v>2</v>
      </c>
      <c r="C176" s="3" t="s">
        <v>38</v>
      </c>
      <c r="D176" s="41" t="s">
        <v>38</v>
      </c>
      <c r="E176" s="8">
        <v>0.04</v>
      </c>
      <c r="F176" s="58">
        <f t="shared" si="53"/>
        <v>86</v>
      </c>
      <c r="G176" s="47">
        <f>Q20</f>
        <v>40</v>
      </c>
      <c r="H176" s="143">
        <f>G176*E176</f>
        <v>1.6</v>
      </c>
      <c r="I176" s="7">
        <f t="shared" si="54"/>
        <v>137.6</v>
      </c>
      <c r="J176" s="8">
        <f t="shared" si="51"/>
        <v>3.44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52"/>
        <v>2</v>
      </c>
      <c r="C177" s="140" t="s">
        <v>22</v>
      </c>
      <c r="D177" s="39" t="s">
        <v>22</v>
      </c>
      <c r="E177" s="6">
        <v>0.05</v>
      </c>
      <c r="F177" s="58">
        <f t="shared" si="53"/>
        <v>86</v>
      </c>
      <c r="G177" s="48">
        <f>Q34</f>
        <v>95</v>
      </c>
      <c r="H177" s="143">
        <f>G177*E177</f>
        <v>4.75</v>
      </c>
      <c r="I177" s="7">
        <f t="shared" si="54"/>
        <v>408.5</v>
      </c>
      <c r="J177" s="6">
        <f t="shared" si="51"/>
        <v>4.3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38"/>
      <c r="G178" s="138"/>
      <c r="H178" s="2">
        <f>SUM(H159:H177)</f>
        <v>61.000000000000007</v>
      </c>
      <c r="I178" s="2">
        <f t="shared" ref="I178:J178" si="55">SUM(I159:I177)</f>
        <v>5246</v>
      </c>
      <c r="J178" s="45">
        <f t="shared" si="55"/>
        <v>74.774133333333339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1</v>
      </c>
      <c r="C179" s="182" t="s">
        <v>103</v>
      </c>
      <c r="D179" s="36" t="s">
        <v>4</v>
      </c>
      <c r="E179" s="6">
        <v>0.06</v>
      </c>
      <c r="F179" s="47">
        <f>B179*43</f>
        <v>43</v>
      </c>
      <c r="G179" s="49">
        <f>Q8</f>
        <v>50</v>
      </c>
      <c r="H179" s="5">
        <f t="shared" ref="H179:H188" si="56">G179*E179</f>
        <v>3</v>
      </c>
      <c r="I179" s="7">
        <f t="shared" ref="I179:I188" si="57">J179*G179</f>
        <v>129</v>
      </c>
      <c r="J179" s="8">
        <f>F179*E179</f>
        <v>2.58</v>
      </c>
    </row>
    <row r="180" spans="1:45" ht="15.75" customHeight="1" x14ac:dyDescent="0.25">
      <c r="A180" s="181"/>
      <c r="B180" s="60">
        <f>B179</f>
        <v>1</v>
      </c>
      <c r="C180" s="182"/>
      <c r="D180" s="36" t="s">
        <v>9</v>
      </c>
      <c r="E180" s="6">
        <v>8.0000000000000002E-3</v>
      </c>
      <c r="F180" s="58">
        <f>F179</f>
        <v>43</v>
      </c>
      <c r="G180" s="49">
        <f>Q11</f>
        <v>40</v>
      </c>
      <c r="H180" s="5">
        <f t="shared" si="56"/>
        <v>0.32</v>
      </c>
      <c r="I180" s="7">
        <f t="shared" si="57"/>
        <v>13.760000000000002</v>
      </c>
      <c r="J180" s="8">
        <f t="shared" ref="J180:J201" si="58">F180*E180</f>
        <v>0.34400000000000003</v>
      </c>
    </row>
    <row r="181" spans="1:45" ht="15.75" customHeight="1" x14ac:dyDescent="0.25">
      <c r="A181" s="181"/>
      <c r="B181" s="60">
        <f t="shared" ref="B181:B201" si="59">B180</f>
        <v>1</v>
      </c>
      <c r="C181" s="182"/>
      <c r="D181" s="37" t="s">
        <v>13</v>
      </c>
      <c r="E181" s="40">
        <v>2.0000000000000001E-4</v>
      </c>
      <c r="F181" s="58">
        <f t="shared" ref="F181:F201" si="60">F180</f>
        <v>43</v>
      </c>
      <c r="G181" s="49">
        <f>Q16</f>
        <v>1000</v>
      </c>
      <c r="H181" s="5">
        <f t="shared" si="56"/>
        <v>0.2</v>
      </c>
      <c r="I181" s="7">
        <f t="shared" si="57"/>
        <v>8.6</v>
      </c>
      <c r="J181" s="8">
        <f t="shared" si="58"/>
        <v>8.6E-3</v>
      </c>
    </row>
    <row r="182" spans="1:45" ht="15.75" customHeight="1" x14ac:dyDescent="0.25">
      <c r="A182" s="181"/>
      <c r="B182" s="60">
        <f t="shared" si="59"/>
        <v>1</v>
      </c>
      <c r="C182" s="182"/>
      <c r="D182" s="36" t="s">
        <v>12</v>
      </c>
      <c r="E182" s="6">
        <v>3.0000000000000001E-3</v>
      </c>
      <c r="F182" s="58">
        <f t="shared" si="60"/>
        <v>43</v>
      </c>
      <c r="G182" s="49">
        <f>Q15</f>
        <v>55</v>
      </c>
      <c r="H182" s="5">
        <f t="shared" si="56"/>
        <v>0.16500000000000001</v>
      </c>
      <c r="I182" s="7">
        <f t="shared" si="57"/>
        <v>7.0950000000000006</v>
      </c>
      <c r="J182" s="8">
        <f t="shared" si="58"/>
        <v>0.129</v>
      </c>
    </row>
    <row r="183" spans="1:45" ht="15.75" customHeight="1" x14ac:dyDescent="0.25">
      <c r="A183" s="181"/>
      <c r="B183" s="60">
        <f t="shared" si="59"/>
        <v>1</v>
      </c>
      <c r="C183" s="182"/>
      <c r="D183" s="37" t="s">
        <v>7</v>
      </c>
      <c r="E183" s="6">
        <v>3.0000000000000001E-3</v>
      </c>
      <c r="F183" s="58">
        <f t="shared" si="60"/>
        <v>43</v>
      </c>
      <c r="G183" s="47">
        <f>Q22</f>
        <v>115</v>
      </c>
      <c r="H183" s="5">
        <f t="shared" si="56"/>
        <v>0.34500000000000003</v>
      </c>
      <c r="I183" s="7">
        <f t="shared" si="57"/>
        <v>14.835000000000001</v>
      </c>
      <c r="J183" s="8">
        <f t="shared" si="58"/>
        <v>0.129</v>
      </c>
    </row>
    <row r="184" spans="1:45" ht="15.75" customHeight="1" x14ac:dyDescent="0.25">
      <c r="A184" s="181"/>
      <c r="B184" s="60">
        <f t="shared" si="59"/>
        <v>1</v>
      </c>
      <c r="C184" s="183" t="s">
        <v>23</v>
      </c>
      <c r="D184" s="36" t="s">
        <v>8</v>
      </c>
      <c r="E184" s="6">
        <v>0.1</v>
      </c>
      <c r="F184" s="58">
        <f t="shared" si="60"/>
        <v>43</v>
      </c>
      <c r="G184" s="47">
        <f>Q10</f>
        <v>50</v>
      </c>
      <c r="H184" s="5">
        <f t="shared" si="56"/>
        <v>5</v>
      </c>
      <c r="I184" s="7">
        <f t="shared" si="57"/>
        <v>215</v>
      </c>
      <c r="J184" s="8">
        <f t="shared" si="58"/>
        <v>4.3</v>
      </c>
    </row>
    <row r="185" spans="1:45" ht="15.75" customHeight="1" x14ac:dyDescent="0.25">
      <c r="A185" s="181"/>
      <c r="B185" s="60">
        <f t="shared" si="59"/>
        <v>1</v>
      </c>
      <c r="C185" s="184"/>
      <c r="D185" s="36" t="s">
        <v>18</v>
      </c>
      <c r="E185" s="6">
        <v>0.02</v>
      </c>
      <c r="F185" s="58">
        <f t="shared" si="60"/>
        <v>43</v>
      </c>
      <c r="G185" s="47">
        <f>Q23</f>
        <v>50</v>
      </c>
      <c r="H185" s="5">
        <f t="shared" si="56"/>
        <v>1</v>
      </c>
      <c r="I185" s="7">
        <f t="shared" si="57"/>
        <v>43</v>
      </c>
      <c r="J185" s="8">
        <f t="shared" si="58"/>
        <v>0.86</v>
      </c>
    </row>
    <row r="186" spans="1:45" ht="15.75" customHeight="1" x14ac:dyDescent="0.25">
      <c r="A186" s="181"/>
      <c r="B186" s="60">
        <f t="shared" si="59"/>
        <v>1</v>
      </c>
      <c r="C186" s="184"/>
      <c r="D186" s="36" t="s">
        <v>9</v>
      </c>
      <c r="E186" s="6">
        <v>1.3000000000000001E-2</v>
      </c>
      <c r="F186" s="58">
        <f t="shared" si="60"/>
        <v>43</v>
      </c>
      <c r="G186" s="47">
        <f>Q11</f>
        <v>40</v>
      </c>
      <c r="H186" s="5">
        <f t="shared" si="56"/>
        <v>0.52</v>
      </c>
      <c r="I186" s="7">
        <f t="shared" si="57"/>
        <v>22.360000000000003</v>
      </c>
      <c r="J186" s="8">
        <f t="shared" si="58"/>
        <v>0.55900000000000005</v>
      </c>
    </row>
    <row r="187" spans="1:45" ht="15.75" customHeight="1" x14ac:dyDescent="0.25">
      <c r="A187" s="181"/>
      <c r="B187" s="60">
        <f t="shared" si="59"/>
        <v>1</v>
      </c>
      <c r="C187" s="184"/>
      <c r="D187" s="37" t="s">
        <v>11</v>
      </c>
      <c r="E187" s="6">
        <v>1.2E-2</v>
      </c>
      <c r="F187" s="58">
        <f t="shared" si="60"/>
        <v>43</v>
      </c>
      <c r="G187" s="47">
        <f>Q12</f>
        <v>27</v>
      </c>
      <c r="H187" s="5">
        <f t="shared" si="56"/>
        <v>0.32400000000000001</v>
      </c>
      <c r="I187" s="7">
        <f t="shared" si="57"/>
        <v>13.932</v>
      </c>
      <c r="J187" s="8">
        <f t="shared" si="58"/>
        <v>0.51600000000000001</v>
      </c>
    </row>
    <row r="188" spans="1:45" ht="15.75" customHeight="1" x14ac:dyDescent="0.25">
      <c r="A188" s="181"/>
      <c r="B188" s="60">
        <f t="shared" si="59"/>
        <v>1</v>
      </c>
      <c r="C188" s="184"/>
      <c r="D188" s="37" t="s">
        <v>7</v>
      </c>
      <c r="E188" s="6">
        <v>5.0000000000000001E-3</v>
      </c>
      <c r="F188" s="58">
        <f t="shared" si="60"/>
        <v>43</v>
      </c>
      <c r="G188" s="47">
        <f>Q22</f>
        <v>115</v>
      </c>
      <c r="H188" s="5">
        <f t="shared" si="56"/>
        <v>0.57500000000000007</v>
      </c>
      <c r="I188" s="7">
        <f t="shared" si="57"/>
        <v>24.724999999999998</v>
      </c>
      <c r="J188" s="8">
        <f t="shared" si="58"/>
        <v>0.215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9"/>
        <v>1</v>
      </c>
      <c r="C189" s="185"/>
      <c r="D189" s="37" t="s">
        <v>79</v>
      </c>
      <c r="E189" s="6">
        <v>0.17499999999999999</v>
      </c>
      <c r="F189" s="58">
        <f t="shared" si="60"/>
        <v>43</v>
      </c>
      <c r="G189" s="48"/>
      <c r="H189" s="143"/>
      <c r="I189" s="7"/>
      <c r="J189" s="6">
        <f t="shared" si="58"/>
        <v>7.5249999999999995</v>
      </c>
    </row>
    <row r="190" spans="1:45" ht="15.75" customHeight="1" x14ac:dyDescent="0.25">
      <c r="A190" s="181"/>
      <c r="B190" s="60">
        <f t="shared" si="59"/>
        <v>1</v>
      </c>
      <c r="C190" s="186" t="s">
        <v>34</v>
      </c>
      <c r="D190" s="36" t="s">
        <v>61</v>
      </c>
      <c r="E190" s="6">
        <f>H190/G190</f>
        <v>4.8441025641025627E-2</v>
      </c>
      <c r="F190" s="58">
        <f t="shared" si="60"/>
        <v>43</v>
      </c>
      <c r="G190" s="47">
        <f>Q32</f>
        <v>195</v>
      </c>
      <c r="H190" s="5">
        <f>61-H179-H180-H181-H182-H183-H184-H185-H186-H187-H188-H191-H192-H193-H194-H195-H196-H197-H199-H200-H201</f>
        <v>9.445999999999998</v>
      </c>
      <c r="I190" s="7">
        <f t="shared" ref="I190:I197" si="61">J190*G190</f>
        <v>406.17799999999994</v>
      </c>
      <c r="J190" s="8">
        <f t="shared" si="58"/>
        <v>2.0829641025641021</v>
      </c>
    </row>
    <row r="191" spans="1:45" ht="15.75" customHeight="1" x14ac:dyDescent="0.25">
      <c r="A191" s="181"/>
      <c r="B191" s="60">
        <f t="shared" si="59"/>
        <v>1</v>
      </c>
      <c r="C191" s="187"/>
      <c r="D191" s="36" t="s">
        <v>9</v>
      </c>
      <c r="E191" s="6">
        <v>0.02</v>
      </c>
      <c r="F191" s="58">
        <f t="shared" si="60"/>
        <v>43</v>
      </c>
      <c r="G191" s="49">
        <f>Q11</f>
        <v>40</v>
      </c>
      <c r="H191" s="5">
        <f t="shared" ref="H191:H197" si="62">G191*E191</f>
        <v>0.8</v>
      </c>
      <c r="I191" s="7">
        <f t="shared" si="61"/>
        <v>34.4</v>
      </c>
      <c r="J191" s="8">
        <f t="shared" si="58"/>
        <v>0.86</v>
      </c>
    </row>
    <row r="192" spans="1:45" ht="15.75" customHeight="1" x14ac:dyDescent="0.25">
      <c r="A192" s="181"/>
      <c r="B192" s="60">
        <f t="shared" si="59"/>
        <v>1</v>
      </c>
      <c r="C192" s="187"/>
      <c r="D192" s="37" t="s">
        <v>11</v>
      </c>
      <c r="E192" s="6">
        <v>1.2999999999999999E-2</v>
      </c>
      <c r="F192" s="58">
        <f t="shared" si="60"/>
        <v>43</v>
      </c>
      <c r="G192" s="47">
        <f>Q12</f>
        <v>27</v>
      </c>
      <c r="H192" s="5">
        <f t="shared" si="62"/>
        <v>0.35099999999999998</v>
      </c>
      <c r="I192" s="7">
        <f t="shared" si="61"/>
        <v>15.092999999999998</v>
      </c>
      <c r="J192" s="8">
        <f t="shared" si="58"/>
        <v>0.55899999999999994</v>
      </c>
    </row>
    <row r="193" spans="1:45" ht="15.75" customHeight="1" x14ac:dyDescent="0.25">
      <c r="A193" s="181"/>
      <c r="B193" s="60">
        <f t="shared" si="59"/>
        <v>1</v>
      </c>
      <c r="C193" s="187"/>
      <c r="D193" s="37" t="s">
        <v>27</v>
      </c>
      <c r="E193" s="6">
        <v>0.01</v>
      </c>
      <c r="F193" s="58">
        <f t="shared" si="60"/>
        <v>43</v>
      </c>
      <c r="G193" s="47">
        <f>Q14</f>
        <v>750</v>
      </c>
      <c r="H193" s="5">
        <f t="shared" si="62"/>
        <v>7.5</v>
      </c>
      <c r="I193" s="7">
        <f t="shared" si="61"/>
        <v>322.5</v>
      </c>
      <c r="J193" s="8">
        <f t="shared" si="58"/>
        <v>0.43</v>
      </c>
    </row>
    <row r="194" spans="1:45" ht="15.75" customHeight="1" x14ac:dyDescent="0.25">
      <c r="A194" s="181"/>
      <c r="B194" s="60">
        <f t="shared" si="59"/>
        <v>1</v>
      </c>
      <c r="C194" s="188"/>
      <c r="D194" s="37" t="s">
        <v>87</v>
      </c>
      <c r="E194" s="6">
        <v>5.8000000000000003E-2</v>
      </c>
      <c r="F194" s="58">
        <f t="shared" si="60"/>
        <v>43</v>
      </c>
      <c r="G194" s="47">
        <f>Q18</f>
        <v>58</v>
      </c>
      <c r="H194" s="5">
        <f t="shared" si="62"/>
        <v>3.3640000000000003</v>
      </c>
      <c r="I194" s="7">
        <f t="shared" si="61"/>
        <v>144.65200000000002</v>
      </c>
      <c r="J194" s="8">
        <f t="shared" si="58"/>
        <v>2.4940000000000002</v>
      </c>
    </row>
    <row r="195" spans="1:45" ht="15.75" customHeight="1" x14ac:dyDescent="0.25">
      <c r="A195" s="181"/>
      <c r="B195" s="60">
        <f t="shared" si="59"/>
        <v>1</v>
      </c>
      <c r="C195" s="183" t="s">
        <v>99</v>
      </c>
      <c r="D195" s="36" t="s">
        <v>14</v>
      </c>
      <c r="E195" s="6">
        <v>4.5999999999999999E-2</v>
      </c>
      <c r="F195" s="58">
        <f t="shared" si="60"/>
        <v>43</v>
      </c>
      <c r="G195" s="47">
        <f>Q21</f>
        <v>70</v>
      </c>
      <c r="H195" s="5">
        <f t="shared" si="62"/>
        <v>3.2199999999999998</v>
      </c>
      <c r="I195" s="7">
        <f t="shared" si="61"/>
        <v>138.46</v>
      </c>
      <c r="J195" s="8">
        <f t="shared" si="58"/>
        <v>1.978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9"/>
        <v>1</v>
      </c>
      <c r="C196" s="184"/>
      <c r="D196" s="36" t="s">
        <v>12</v>
      </c>
      <c r="E196" s="6">
        <v>2.4E-2</v>
      </c>
      <c r="F196" s="58">
        <f t="shared" si="60"/>
        <v>43</v>
      </c>
      <c r="G196" s="47">
        <f>Q15</f>
        <v>55</v>
      </c>
      <c r="H196" s="5">
        <f t="shared" si="62"/>
        <v>1.32</v>
      </c>
      <c r="I196" s="7">
        <f t="shared" si="61"/>
        <v>56.760000000000005</v>
      </c>
      <c r="J196" s="8">
        <f t="shared" si="58"/>
        <v>1.032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9"/>
        <v>1</v>
      </c>
      <c r="C197" s="184"/>
      <c r="D197" s="36" t="s">
        <v>13</v>
      </c>
      <c r="E197" s="40">
        <v>2.0000000000000001E-4</v>
      </c>
      <c r="F197" s="58">
        <f t="shared" si="60"/>
        <v>43</v>
      </c>
      <c r="G197" s="47">
        <f>Q16</f>
        <v>1000</v>
      </c>
      <c r="H197" s="5">
        <f t="shared" si="62"/>
        <v>0.2</v>
      </c>
      <c r="I197" s="7">
        <f t="shared" si="61"/>
        <v>8.6</v>
      </c>
      <c r="J197" s="8">
        <f t="shared" si="58"/>
        <v>8.6E-3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9"/>
        <v>1</v>
      </c>
      <c r="C198" s="185"/>
      <c r="D198" s="36" t="s">
        <v>79</v>
      </c>
      <c r="E198" s="6">
        <v>0.17199999999999999</v>
      </c>
      <c r="F198" s="58">
        <f t="shared" si="60"/>
        <v>43</v>
      </c>
      <c r="G198" s="47"/>
      <c r="H198" s="5"/>
      <c r="I198" s="7"/>
      <c r="J198" s="8">
        <f t="shared" si="58"/>
        <v>7.395999999999999</v>
      </c>
    </row>
    <row r="199" spans="1:45" ht="15.75" customHeight="1" x14ac:dyDescent="0.25">
      <c r="A199" s="181"/>
      <c r="B199" s="60">
        <f t="shared" si="59"/>
        <v>1</v>
      </c>
      <c r="C199" s="3" t="s">
        <v>38</v>
      </c>
      <c r="D199" s="41" t="s">
        <v>38</v>
      </c>
      <c r="E199" s="6">
        <v>0.04</v>
      </c>
      <c r="F199" s="58">
        <f t="shared" si="60"/>
        <v>43</v>
      </c>
      <c r="G199" s="47">
        <f>Q20</f>
        <v>40</v>
      </c>
      <c r="H199" s="5">
        <f>G199*E199</f>
        <v>1.6</v>
      </c>
      <c r="I199" s="7">
        <f>J199*G199</f>
        <v>68.8</v>
      </c>
      <c r="J199" s="8">
        <f t="shared" si="58"/>
        <v>1.72</v>
      </c>
    </row>
    <row r="200" spans="1:45" ht="15.75" customHeight="1" x14ac:dyDescent="0.25">
      <c r="A200" s="181"/>
      <c r="B200" s="60">
        <f t="shared" si="59"/>
        <v>1</v>
      </c>
      <c r="C200" s="140" t="s">
        <v>22</v>
      </c>
      <c r="D200" s="39" t="s">
        <v>22</v>
      </c>
      <c r="E200" s="6">
        <v>0.05</v>
      </c>
      <c r="F200" s="58">
        <f t="shared" si="60"/>
        <v>43</v>
      </c>
      <c r="G200" s="48">
        <f>Q34</f>
        <v>95</v>
      </c>
      <c r="H200" s="5">
        <f>G200*E200</f>
        <v>4.75</v>
      </c>
      <c r="I200" s="7">
        <f>J200*G200</f>
        <v>204.25</v>
      </c>
      <c r="J200" s="8">
        <f t="shared" si="58"/>
        <v>2.15</v>
      </c>
    </row>
    <row r="201" spans="1:45" ht="15.75" customHeight="1" x14ac:dyDescent="0.25">
      <c r="A201" s="191"/>
      <c r="B201" s="60">
        <f t="shared" si="59"/>
        <v>1</v>
      </c>
      <c r="C201" s="142" t="s">
        <v>88</v>
      </c>
      <c r="D201" s="36" t="s">
        <v>25</v>
      </c>
      <c r="E201" s="6">
        <v>0.1</v>
      </c>
      <c r="F201" s="58">
        <f t="shared" si="60"/>
        <v>43</v>
      </c>
      <c r="G201" s="47">
        <f>Q35</f>
        <v>170</v>
      </c>
      <c r="H201" s="5">
        <f>G201*E201</f>
        <v>17</v>
      </c>
      <c r="I201" s="7">
        <f>J201*G201</f>
        <v>731</v>
      </c>
      <c r="J201" s="8">
        <f t="shared" si="58"/>
        <v>4.3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38"/>
      <c r="G202" s="138"/>
      <c r="H202" s="2">
        <f>SUM(H179:H201)</f>
        <v>61</v>
      </c>
      <c r="I202" s="2">
        <f>SUM(I179:I201)</f>
        <v>2623</v>
      </c>
      <c r="J202" s="45">
        <f t="shared" ref="J202" si="63">SUM(J179:J201)</f>
        <v>42.176164102564094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customHeight="1" x14ac:dyDescent="0.25">
      <c r="E204" s="27"/>
    </row>
    <row r="205" spans="1:45" customFormat="1" ht="15.75" customHeight="1" x14ac:dyDescent="0.25">
      <c r="E205" s="27"/>
    </row>
    <row r="206" spans="1:45" customFormat="1" ht="15.75" customHeight="1" x14ac:dyDescent="0.25">
      <c r="E206" s="27"/>
    </row>
    <row r="207" spans="1:45" customFormat="1" ht="15.75" customHeight="1" x14ac:dyDescent="0.25">
      <c r="E207" s="27"/>
    </row>
    <row r="208" spans="1:45" customFormat="1" ht="15.75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1</v>
      </c>
      <c r="C211" s="182" t="s">
        <v>78</v>
      </c>
      <c r="D211" s="36" t="s">
        <v>6</v>
      </c>
      <c r="E211" s="6">
        <v>4.5999999999999999E-2</v>
      </c>
      <c r="F211" s="47">
        <f>B211*43</f>
        <v>43</v>
      </c>
      <c r="G211" s="47">
        <f>Q9</f>
        <v>38</v>
      </c>
      <c r="H211" s="5">
        <f>G211*E211</f>
        <v>1.748</v>
      </c>
      <c r="I211" s="7">
        <f t="shared" ref="I211:I221" si="64">J211*G211</f>
        <v>75.164000000000001</v>
      </c>
      <c r="J211" s="8">
        <f>F211*E211</f>
        <v>1.978</v>
      </c>
    </row>
    <row r="212" spans="1:45" ht="15.75" customHeight="1" x14ac:dyDescent="0.25">
      <c r="A212" s="201"/>
      <c r="B212" s="60">
        <f>B211</f>
        <v>1</v>
      </c>
      <c r="C212" s="182"/>
      <c r="D212" s="36" t="s">
        <v>35</v>
      </c>
      <c r="E212" s="6">
        <v>0.02</v>
      </c>
      <c r="F212" s="58">
        <f>F211</f>
        <v>43</v>
      </c>
      <c r="G212" s="48">
        <f>Q38</f>
        <v>110</v>
      </c>
      <c r="H212" s="5">
        <f>G212*E212</f>
        <v>2.2000000000000002</v>
      </c>
      <c r="I212" s="7">
        <f t="shared" si="64"/>
        <v>94.6</v>
      </c>
      <c r="J212" s="8">
        <f t="shared" ref="J212:J232" si="65">F212*E212</f>
        <v>0.86</v>
      </c>
    </row>
    <row r="213" spans="1:45" ht="15.75" customHeight="1" x14ac:dyDescent="0.25">
      <c r="A213" s="201"/>
      <c r="B213" s="60">
        <f t="shared" ref="B213:B232" si="66">B212</f>
        <v>1</v>
      </c>
      <c r="C213" s="182"/>
      <c r="D213" s="37" t="s">
        <v>7</v>
      </c>
      <c r="E213" s="6">
        <v>3.0000000000000001E-3</v>
      </c>
      <c r="F213" s="58">
        <f t="shared" ref="F213:F232" si="67">F212</f>
        <v>43</v>
      </c>
      <c r="G213" s="49">
        <f>Q22</f>
        <v>115</v>
      </c>
      <c r="H213" s="5">
        <f>G213*E213</f>
        <v>0.34500000000000003</v>
      </c>
      <c r="I213" s="7">
        <f t="shared" si="64"/>
        <v>14.835000000000001</v>
      </c>
      <c r="J213" s="8">
        <f t="shared" si="65"/>
        <v>0.129</v>
      </c>
    </row>
    <row r="214" spans="1:45" ht="15.75" customHeight="1" x14ac:dyDescent="0.25">
      <c r="A214" s="201"/>
      <c r="B214" s="60">
        <f t="shared" si="66"/>
        <v>1</v>
      </c>
      <c r="C214" s="182"/>
      <c r="D214" s="36" t="s">
        <v>9</v>
      </c>
      <c r="E214" s="6">
        <v>1.3000000000000001E-2</v>
      </c>
      <c r="F214" s="58">
        <f t="shared" si="67"/>
        <v>43</v>
      </c>
      <c r="G214" s="49">
        <f>Q11</f>
        <v>40</v>
      </c>
      <c r="H214" s="5">
        <f>G214*E214</f>
        <v>0.52</v>
      </c>
      <c r="I214" s="7">
        <f t="shared" si="64"/>
        <v>22.360000000000003</v>
      </c>
      <c r="J214" s="8">
        <f t="shared" si="65"/>
        <v>0.55900000000000005</v>
      </c>
    </row>
    <row r="215" spans="1:45" ht="15.75" customHeight="1" x14ac:dyDescent="0.25">
      <c r="A215" s="201"/>
      <c r="B215" s="60">
        <f t="shared" si="66"/>
        <v>1</v>
      </c>
      <c r="C215" s="183" t="s">
        <v>31</v>
      </c>
      <c r="D215" s="36" t="s">
        <v>81</v>
      </c>
      <c r="E215" s="40">
        <f>H215/G215</f>
        <v>1.0259999999999984E-2</v>
      </c>
      <c r="F215" s="58">
        <f t="shared" si="67"/>
        <v>43</v>
      </c>
      <c r="G215" s="47">
        <f>Q17</f>
        <v>400</v>
      </c>
      <c r="H215" s="5">
        <f>61-H211-H212-H213-H214-H216-H217-H218-H219-H220-H221-H222-H223-H224-H225-H226-H227-H228-H229-H230-H231-H232</f>
        <v>4.1039999999999939</v>
      </c>
      <c r="I215" s="7">
        <f t="shared" si="64"/>
        <v>176.47199999999975</v>
      </c>
      <c r="J215" s="8">
        <f t="shared" si="65"/>
        <v>0.44117999999999935</v>
      </c>
    </row>
    <row r="216" spans="1:45" ht="15.75" customHeight="1" x14ac:dyDescent="0.25">
      <c r="A216" s="201"/>
      <c r="B216" s="60">
        <f t="shared" si="66"/>
        <v>1</v>
      </c>
      <c r="C216" s="184"/>
      <c r="D216" s="36" t="s">
        <v>8</v>
      </c>
      <c r="E216" s="6">
        <v>0.107</v>
      </c>
      <c r="F216" s="58">
        <f t="shared" si="67"/>
        <v>43</v>
      </c>
      <c r="G216" s="47">
        <f>Q10</f>
        <v>50</v>
      </c>
      <c r="H216" s="5">
        <f t="shared" ref="H216:H221" si="68">G216*E216</f>
        <v>5.35</v>
      </c>
      <c r="I216" s="7">
        <f t="shared" si="64"/>
        <v>230.05</v>
      </c>
      <c r="J216" s="8">
        <f t="shared" si="65"/>
        <v>4.601</v>
      </c>
    </row>
    <row r="217" spans="1:45" ht="15.75" customHeight="1" x14ac:dyDescent="0.25">
      <c r="A217" s="201"/>
      <c r="B217" s="60">
        <f t="shared" si="66"/>
        <v>1</v>
      </c>
      <c r="C217" s="184"/>
      <c r="D217" s="36" t="s">
        <v>87</v>
      </c>
      <c r="E217" s="6">
        <v>6.0000000000000001E-3</v>
      </c>
      <c r="F217" s="58">
        <f t="shared" si="67"/>
        <v>43</v>
      </c>
      <c r="G217" s="47">
        <f>Q18</f>
        <v>58</v>
      </c>
      <c r="H217" s="5">
        <f t="shared" si="68"/>
        <v>0.34800000000000003</v>
      </c>
      <c r="I217" s="7">
        <f t="shared" si="64"/>
        <v>14.964</v>
      </c>
      <c r="J217" s="8">
        <f t="shared" si="65"/>
        <v>0.25800000000000001</v>
      </c>
    </row>
    <row r="218" spans="1:45" ht="15.75" customHeight="1" x14ac:dyDescent="0.25">
      <c r="A218" s="201"/>
      <c r="B218" s="60">
        <f t="shared" si="66"/>
        <v>1</v>
      </c>
      <c r="C218" s="184"/>
      <c r="D218" s="36" t="s">
        <v>9</v>
      </c>
      <c r="E218" s="6">
        <v>1.3000000000000001E-2</v>
      </c>
      <c r="F218" s="58">
        <f t="shared" si="67"/>
        <v>43</v>
      </c>
      <c r="G218" s="47">
        <f>Q11</f>
        <v>40</v>
      </c>
      <c r="H218" s="5">
        <f t="shared" si="68"/>
        <v>0.52</v>
      </c>
      <c r="I218" s="7">
        <f t="shared" si="64"/>
        <v>22.360000000000003</v>
      </c>
      <c r="J218" s="8">
        <f t="shared" si="65"/>
        <v>0.55900000000000005</v>
      </c>
    </row>
    <row r="219" spans="1:45" ht="15.75" customHeight="1" x14ac:dyDescent="0.25">
      <c r="A219" s="201"/>
      <c r="B219" s="60">
        <f t="shared" si="66"/>
        <v>1</v>
      </c>
      <c r="C219" s="184"/>
      <c r="D219" s="37" t="s">
        <v>11</v>
      </c>
      <c r="E219" s="6">
        <v>1.2E-2</v>
      </c>
      <c r="F219" s="58">
        <f t="shared" si="67"/>
        <v>43</v>
      </c>
      <c r="G219" s="47">
        <f>Q12</f>
        <v>27</v>
      </c>
      <c r="H219" s="5">
        <f t="shared" si="68"/>
        <v>0.32400000000000001</v>
      </c>
      <c r="I219" s="7">
        <f t="shared" si="64"/>
        <v>13.932</v>
      </c>
      <c r="J219" s="8">
        <f t="shared" si="65"/>
        <v>0.51600000000000001</v>
      </c>
    </row>
    <row r="220" spans="1:45" ht="15.75" customHeight="1" x14ac:dyDescent="0.25">
      <c r="A220" s="201"/>
      <c r="B220" s="60">
        <f t="shared" si="66"/>
        <v>1</v>
      </c>
      <c r="C220" s="184"/>
      <c r="D220" s="37" t="s">
        <v>7</v>
      </c>
      <c r="E220" s="6">
        <v>3.0000000000000001E-3</v>
      </c>
      <c r="F220" s="58">
        <f t="shared" si="67"/>
        <v>43</v>
      </c>
      <c r="G220" s="47">
        <f>Q22</f>
        <v>115</v>
      </c>
      <c r="H220" s="5">
        <f t="shared" si="68"/>
        <v>0.34500000000000003</v>
      </c>
      <c r="I220" s="7">
        <f t="shared" si="64"/>
        <v>14.835000000000001</v>
      </c>
      <c r="J220" s="8">
        <f t="shared" si="65"/>
        <v>0.129</v>
      </c>
    </row>
    <row r="221" spans="1:45" ht="15.75" customHeight="1" x14ac:dyDescent="0.25">
      <c r="A221" s="201"/>
      <c r="B221" s="60">
        <f t="shared" si="66"/>
        <v>1</v>
      </c>
      <c r="C221" s="184"/>
      <c r="D221" s="37" t="s">
        <v>32</v>
      </c>
      <c r="E221" s="6">
        <v>6.0000000000000001E-3</v>
      </c>
      <c r="F221" s="58">
        <f t="shared" si="67"/>
        <v>43</v>
      </c>
      <c r="G221" s="47">
        <f>Q13</f>
        <v>190</v>
      </c>
      <c r="H221" s="5">
        <f t="shared" si="68"/>
        <v>1.1400000000000001</v>
      </c>
      <c r="I221" s="7">
        <f t="shared" si="64"/>
        <v>49.02</v>
      </c>
      <c r="J221" s="8">
        <f t="shared" si="65"/>
        <v>0.25800000000000001</v>
      </c>
    </row>
    <row r="222" spans="1:45" ht="15.75" customHeight="1" x14ac:dyDescent="0.25">
      <c r="A222" s="201"/>
      <c r="B222" s="60">
        <f t="shared" si="66"/>
        <v>1</v>
      </c>
      <c r="C222" s="185"/>
      <c r="D222" s="37" t="s">
        <v>79</v>
      </c>
      <c r="E222" s="6">
        <v>0.188</v>
      </c>
      <c r="F222" s="58">
        <f t="shared" si="67"/>
        <v>43</v>
      </c>
      <c r="G222" s="47"/>
      <c r="H222" s="5"/>
      <c r="I222" s="7"/>
      <c r="J222" s="8">
        <f t="shared" si="65"/>
        <v>8.0839999999999996</v>
      </c>
    </row>
    <row r="223" spans="1:45" ht="15.75" customHeight="1" x14ac:dyDescent="0.25">
      <c r="A223" s="201"/>
      <c r="B223" s="60">
        <f t="shared" si="66"/>
        <v>1</v>
      </c>
      <c r="C223" s="186" t="s">
        <v>86</v>
      </c>
      <c r="D223" s="36" t="s">
        <v>81</v>
      </c>
      <c r="E223" s="6">
        <v>7.9000000000000001E-2</v>
      </c>
      <c r="F223" s="58">
        <f t="shared" si="67"/>
        <v>43</v>
      </c>
      <c r="G223" s="47">
        <f>Q17</f>
        <v>400</v>
      </c>
      <c r="H223" s="5">
        <f t="shared" ref="H223:H230" si="69">G223*E223</f>
        <v>31.6</v>
      </c>
      <c r="I223" s="7">
        <f t="shared" ref="I223:I230" si="70">J223*G223</f>
        <v>1358.8000000000002</v>
      </c>
      <c r="J223" s="8">
        <f t="shared" si="65"/>
        <v>3.3970000000000002</v>
      </c>
    </row>
    <row r="224" spans="1:45" ht="15.75" customHeight="1" x14ac:dyDescent="0.25">
      <c r="A224" s="201"/>
      <c r="B224" s="60">
        <f t="shared" si="66"/>
        <v>1</v>
      </c>
      <c r="C224" s="187"/>
      <c r="D224" s="36" t="s">
        <v>9</v>
      </c>
      <c r="E224" s="6">
        <v>3.0000000000000001E-3</v>
      </c>
      <c r="F224" s="58">
        <f t="shared" si="67"/>
        <v>43</v>
      </c>
      <c r="G224" s="47">
        <f>Q11</f>
        <v>40</v>
      </c>
      <c r="H224" s="5">
        <f t="shared" si="69"/>
        <v>0.12</v>
      </c>
      <c r="I224" s="7">
        <f t="shared" si="70"/>
        <v>5.16</v>
      </c>
      <c r="J224" s="8">
        <f t="shared" si="65"/>
        <v>0.129</v>
      </c>
    </row>
    <row r="225" spans="1:45" ht="15.75" customHeight="1" x14ac:dyDescent="0.25">
      <c r="A225" s="201"/>
      <c r="B225" s="60">
        <f t="shared" si="66"/>
        <v>1</v>
      </c>
      <c r="C225" s="188"/>
      <c r="D225" s="36" t="s">
        <v>11</v>
      </c>
      <c r="E225" s="6">
        <v>3.0000000000000001E-3</v>
      </c>
      <c r="F225" s="58">
        <f t="shared" si="67"/>
        <v>43</v>
      </c>
      <c r="G225" s="47">
        <f>Q12</f>
        <v>27</v>
      </c>
      <c r="H225" s="5">
        <f t="shared" si="69"/>
        <v>8.1000000000000003E-2</v>
      </c>
      <c r="I225" s="7">
        <f t="shared" si="70"/>
        <v>3.4830000000000001</v>
      </c>
      <c r="J225" s="8">
        <f t="shared" si="65"/>
        <v>0.129</v>
      </c>
    </row>
    <row r="226" spans="1:45" ht="15.75" customHeight="1" x14ac:dyDescent="0.25">
      <c r="A226" s="201"/>
      <c r="B226" s="60">
        <f t="shared" si="66"/>
        <v>1</v>
      </c>
      <c r="C226" s="183" t="s">
        <v>42</v>
      </c>
      <c r="D226" s="36" t="s">
        <v>44</v>
      </c>
      <c r="E226" s="6">
        <v>5.0999999999999997E-2</v>
      </c>
      <c r="F226" s="58">
        <f t="shared" si="67"/>
        <v>43</v>
      </c>
      <c r="G226" s="47">
        <f>Q37</f>
        <v>55</v>
      </c>
      <c r="H226" s="5">
        <f t="shared" si="69"/>
        <v>2.8049999999999997</v>
      </c>
      <c r="I226" s="7">
        <f t="shared" si="70"/>
        <v>120.61500000000001</v>
      </c>
      <c r="J226" s="8">
        <f t="shared" si="65"/>
        <v>2.1930000000000001</v>
      </c>
    </row>
    <row r="227" spans="1:45" ht="15.75" customHeight="1" x14ac:dyDescent="0.25">
      <c r="A227" s="201"/>
      <c r="B227" s="60">
        <f t="shared" si="66"/>
        <v>1</v>
      </c>
      <c r="C227" s="185"/>
      <c r="D227" s="36" t="s">
        <v>27</v>
      </c>
      <c r="E227" s="6">
        <v>5.0000000000000001E-3</v>
      </c>
      <c r="F227" s="58">
        <f t="shared" si="67"/>
        <v>43</v>
      </c>
      <c r="G227" s="47">
        <f>Q14</f>
        <v>750</v>
      </c>
      <c r="H227" s="5">
        <f t="shared" si="69"/>
        <v>3.75</v>
      </c>
      <c r="I227" s="7">
        <f t="shared" si="70"/>
        <v>161.25</v>
      </c>
      <c r="J227" s="8">
        <f t="shared" si="65"/>
        <v>0.215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66"/>
        <v>1</v>
      </c>
      <c r="C228" s="183" t="s">
        <v>39</v>
      </c>
      <c r="D228" s="36" t="s">
        <v>76</v>
      </c>
      <c r="E228" s="44">
        <v>0.02</v>
      </c>
      <c r="F228" s="58">
        <f t="shared" si="67"/>
        <v>43</v>
      </c>
      <c r="G228" s="47">
        <f>Q19</f>
        <v>140</v>
      </c>
      <c r="H228" s="5">
        <f t="shared" si="69"/>
        <v>2.8000000000000003</v>
      </c>
      <c r="I228" s="7">
        <f t="shared" si="70"/>
        <v>120.39999999999999</v>
      </c>
      <c r="J228" s="8">
        <f t="shared" si="65"/>
        <v>0.86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66"/>
        <v>1</v>
      </c>
      <c r="C229" s="184"/>
      <c r="D229" s="36" t="s">
        <v>12</v>
      </c>
      <c r="E229" s="44">
        <v>0.02</v>
      </c>
      <c r="F229" s="58">
        <f t="shared" si="67"/>
        <v>43</v>
      </c>
      <c r="G229" s="47">
        <f>Q15</f>
        <v>55</v>
      </c>
      <c r="H229" s="5">
        <f t="shared" si="69"/>
        <v>1.1000000000000001</v>
      </c>
      <c r="I229" s="7">
        <f t="shared" si="70"/>
        <v>47.3</v>
      </c>
      <c r="J229" s="8">
        <f t="shared" si="65"/>
        <v>0.86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66"/>
        <v>1</v>
      </c>
      <c r="C230" s="184"/>
      <c r="D230" s="36" t="s">
        <v>13</v>
      </c>
      <c r="E230" s="19">
        <v>2.0000000000000001E-4</v>
      </c>
      <c r="F230" s="58">
        <f t="shared" si="67"/>
        <v>43</v>
      </c>
      <c r="G230" s="47">
        <f>Q16</f>
        <v>1000</v>
      </c>
      <c r="H230" s="5">
        <f t="shared" si="69"/>
        <v>0.2</v>
      </c>
      <c r="I230" s="7">
        <f t="shared" si="70"/>
        <v>8.6</v>
      </c>
      <c r="J230" s="8">
        <f t="shared" si="65"/>
        <v>8.6E-3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66"/>
        <v>1</v>
      </c>
      <c r="C231" s="185"/>
      <c r="D231" s="36" t="s">
        <v>79</v>
      </c>
      <c r="E231" s="44">
        <v>0.2</v>
      </c>
      <c r="F231" s="58">
        <f t="shared" si="67"/>
        <v>43</v>
      </c>
      <c r="G231" s="47"/>
      <c r="H231" s="5"/>
      <c r="I231" s="7"/>
      <c r="J231" s="8">
        <f t="shared" si="65"/>
        <v>8.6</v>
      </c>
    </row>
    <row r="232" spans="1:45" ht="15.75" customHeight="1" x14ac:dyDescent="0.25">
      <c r="A232" s="201"/>
      <c r="B232" s="60">
        <f t="shared" si="66"/>
        <v>1</v>
      </c>
      <c r="C232" s="3" t="s">
        <v>38</v>
      </c>
      <c r="D232" s="41" t="s">
        <v>38</v>
      </c>
      <c r="E232" s="6">
        <v>0.04</v>
      </c>
      <c r="F232" s="58">
        <f t="shared" si="67"/>
        <v>43</v>
      </c>
      <c r="G232" s="47">
        <f>Q20</f>
        <v>40</v>
      </c>
      <c r="H232" s="5">
        <f>G232*E232</f>
        <v>1.6</v>
      </c>
      <c r="I232" s="7">
        <f>J232*G232</f>
        <v>68.8</v>
      </c>
      <c r="J232" s="8">
        <f t="shared" si="65"/>
        <v>1.72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38"/>
      <c r="G233" s="138"/>
      <c r="H233" s="2">
        <f>SUM(H211:H232)</f>
        <v>61</v>
      </c>
      <c r="I233" s="2">
        <f t="shared" ref="I233:J233" si="71">SUM(I211:I232)</f>
        <v>2623</v>
      </c>
      <c r="J233" s="45">
        <f t="shared" si="71"/>
        <v>36.483780000000003</v>
      </c>
    </row>
    <row r="234" spans="1:45" ht="15.75" customHeight="1" x14ac:dyDescent="0.25">
      <c r="A234" s="180" t="s">
        <v>68</v>
      </c>
      <c r="B234" s="52">
        <v>1</v>
      </c>
      <c r="C234" s="195" t="s">
        <v>36</v>
      </c>
      <c r="D234" s="36" t="s">
        <v>6</v>
      </c>
      <c r="E234" s="6">
        <v>3.5999999999999997E-2</v>
      </c>
      <c r="F234" s="47">
        <f>B234*43</f>
        <v>43</v>
      </c>
      <c r="G234" s="47">
        <f>Q9</f>
        <v>38</v>
      </c>
      <c r="H234" s="5">
        <f t="shared" ref="H234:H246" si="72">G234*E234</f>
        <v>1.3679999999999999</v>
      </c>
      <c r="I234" s="7">
        <f t="shared" ref="I234:I246" si="73">J234*G234</f>
        <v>58.823999999999991</v>
      </c>
      <c r="J234" s="8">
        <f>F234*E234</f>
        <v>1.5479999999999998</v>
      </c>
    </row>
    <row r="235" spans="1:45" ht="15.75" customHeight="1" x14ac:dyDescent="0.25">
      <c r="A235" s="181"/>
      <c r="B235" s="60">
        <f>B234</f>
        <v>1</v>
      </c>
      <c r="C235" s="195"/>
      <c r="D235" s="36" t="s">
        <v>15</v>
      </c>
      <c r="E235" s="6">
        <v>5.0000000000000001E-3</v>
      </c>
      <c r="F235" s="58">
        <f>F234</f>
        <v>43</v>
      </c>
      <c r="G235" s="47">
        <f>Q31</f>
        <v>130</v>
      </c>
      <c r="H235" s="5">
        <f t="shared" si="72"/>
        <v>0.65</v>
      </c>
      <c r="I235" s="7">
        <f t="shared" si="73"/>
        <v>27.95</v>
      </c>
      <c r="J235" s="8">
        <f t="shared" ref="J235:J258" si="74">F235*E235</f>
        <v>0.215</v>
      </c>
    </row>
    <row r="236" spans="1:45" ht="15.75" customHeight="1" x14ac:dyDescent="0.25">
      <c r="A236" s="181"/>
      <c r="B236" s="60">
        <f t="shared" ref="B236:B258" si="75">B235</f>
        <v>1</v>
      </c>
      <c r="C236" s="195"/>
      <c r="D236" s="36" t="s">
        <v>17</v>
      </c>
      <c r="E236" s="6">
        <v>5.0000000000000001E-3</v>
      </c>
      <c r="F236" s="58">
        <f t="shared" ref="F236:F258" si="76">F235</f>
        <v>43</v>
      </c>
      <c r="G236" s="48">
        <f>Q36</f>
        <v>450</v>
      </c>
      <c r="H236" s="5">
        <f t="shared" si="72"/>
        <v>2.25</v>
      </c>
      <c r="I236" s="7">
        <f t="shared" si="73"/>
        <v>96.75</v>
      </c>
      <c r="J236" s="8">
        <f t="shared" si="74"/>
        <v>0.215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75"/>
        <v>1</v>
      </c>
      <c r="C237" s="195"/>
      <c r="D237" s="37" t="s">
        <v>7</v>
      </c>
      <c r="E237" s="6">
        <v>2E-3</v>
      </c>
      <c r="F237" s="58">
        <f t="shared" si="76"/>
        <v>43</v>
      </c>
      <c r="G237" s="49">
        <f>Q22</f>
        <v>115</v>
      </c>
      <c r="H237" s="5">
        <f t="shared" si="72"/>
        <v>0.23</v>
      </c>
      <c r="I237" s="7">
        <f t="shared" si="73"/>
        <v>9.89</v>
      </c>
      <c r="J237" s="8">
        <f t="shared" si="74"/>
        <v>8.6000000000000007E-2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75"/>
        <v>1</v>
      </c>
      <c r="C238" s="196" t="s">
        <v>40</v>
      </c>
      <c r="D238" s="36" t="s">
        <v>4</v>
      </c>
      <c r="E238" s="44">
        <v>2.5000000000000001E-2</v>
      </c>
      <c r="F238" s="58">
        <f t="shared" si="76"/>
        <v>43</v>
      </c>
      <c r="G238" s="47">
        <f t="shared" ref="G238:G246" si="77">Q8</f>
        <v>50</v>
      </c>
      <c r="H238" s="5">
        <f t="shared" si="72"/>
        <v>1.25</v>
      </c>
      <c r="I238" s="7">
        <f t="shared" si="73"/>
        <v>53.75</v>
      </c>
      <c r="J238" s="8">
        <f t="shared" si="74"/>
        <v>1.075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75"/>
        <v>1</v>
      </c>
      <c r="C239" s="197"/>
      <c r="D239" s="36" t="s">
        <v>6</v>
      </c>
      <c r="E239" s="44">
        <v>0.01</v>
      </c>
      <c r="F239" s="58">
        <f t="shared" si="76"/>
        <v>43</v>
      </c>
      <c r="G239" s="48">
        <f t="shared" si="77"/>
        <v>38</v>
      </c>
      <c r="H239" s="5">
        <f t="shared" si="72"/>
        <v>0.38</v>
      </c>
      <c r="I239" s="7">
        <f t="shared" si="73"/>
        <v>16.34</v>
      </c>
      <c r="J239" s="8">
        <f t="shared" si="74"/>
        <v>0.43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75"/>
        <v>1</v>
      </c>
      <c r="C240" s="197"/>
      <c r="D240" s="36" t="s">
        <v>8</v>
      </c>
      <c r="E240" s="44">
        <v>2.5000000000000001E-2</v>
      </c>
      <c r="F240" s="58">
        <f t="shared" si="76"/>
        <v>43</v>
      </c>
      <c r="G240" s="49">
        <f t="shared" si="77"/>
        <v>50</v>
      </c>
      <c r="H240" s="5">
        <f t="shared" si="72"/>
        <v>1.25</v>
      </c>
      <c r="I240" s="7">
        <f t="shared" si="73"/>
        <v>53.75</v>
      </c>
      <c r="J240" s="8">
        <f t="shared" si="74"/>
        <v>1.075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75"/>
        <v>1</v>
      </c>
      <c r="C241" s="197"/>
      <c r="D241" s="36" t="s">
        <v>9</v>
      </c>
      <c r="E241" s="44">
        <v>7.0000000000000001E-3</v>
      </c>
      <c r="F241" s="58">
        <f t="shared" si="76"/>
        <v>43</v>
      </c>
      <c r="G241" s="50">
        <f t="shared" si="77"/>
        <v>40</v>
      </c>
      <c r="H241" s="5">
        <f t="shared" si="72"/>
        <v>0.28000000000000003</v>
      </c>
      <c r="I241" s="7">
        <f t="shared" si="73"/>
        <v>12.04</v>
      </c>
      <c r="J241" s="8">
        <f t="shared" si="74"/>
        <v>0.30099999999999999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75"/>
        <v>1</v>
      </c>
      <c r="C242" s="197"/>
      <c r="D242" s="36" t="s">
        <v>11</v>
      </c>
      <c r="E242" s="44">
        <v>7.0000000000000001E-3</v>
      </c>
      <c r="F242" s="58">
        <f t="shared" si="76"/>
        <v>43</v>
      </c>
      <c r="G242" s="47">
        <f t="shared" si="77"/>
        <v>27</v>
      </c>
      <c r="H242" s="5">
        <f t="shared" si="72"/>
        <v>0.189</v>
      </c>
      <c r="I242" s="7">
        <f t="shared" si="73"/>
        <v>8.1269999999999989</v>
      </c>
      <c r="J242" s="8">
        <f t="shared" si="74"/>
        <v>0.30099999999999999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75"/>
        <v>1</v>
      </c>
      <c r="C243" s="197"/>
      <c r="D243" s="36" t="s">
        <v>32</v>
      </c>
      <c r="E243" s="19">
        <v>2E-3</v>
      </c>
      <c r="F243" s="58">
        <f t="shared" si="76"/>
        <v>43</v>
      </c>
      <c r="G243" s="47">
        <f t="shared" si="77"/>
        <v>190</v>
      </c>
      <c r="H243" s="5">
        <f t="shared" si="72"/>
        <v>0.38</v>
      </c>
      <c r="I243" s="7">
        <f t="shared" si="73"/>
        <v>16.34</v>
      </c>
      <c r="J243" s="8">
        <f t="shared" si="74"/>
        <v>8.6000000000000007E-2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75"/>
        <v>1</v>
      </c>
      <c r="C244" s="197"/>
      <c r="D244" s="36" t="s">
        <v>27</v>
      </c>
      <c r="E244" s="44">
        <v>4.0000000000000001E-3</v>
      </c>
      <c r="F244" s="58">
        <f t="shared" si="76"/>
        <v>43</v>
      </c>
      <c r="G244" s="47">
        <f t="shared" si="77"/>
        <v>750</v>
      </c>
      <c r="H244" s="5">
        <f t="shared" si="72"/>
        <v>3</v>
      </c>
      <c r="I244" s="7">
        <f t="shared" si="73"/>
        <v>129</v>
      </c>
      <c r="J244" s="8">
        <f t="shared" si="74"/>
        <v>0.17200000000000001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75"/>
        <v>1</v>
      </c>
      <c r="C245" s="197"/>
      <c r="D245" s="36" t="s">
        <v>12</v>
      </c>
      <c r="E245" s="19">
        <v>2.5000000000000001E-3</v>
      </c>
      <c r="F245" s="58">
        <f t="shared" si="76"/>
        <v>43</v>
      </c>
      <c r="G245" s="47">
        <f t="shared" si="77"/>
        <v>55</v>
      </c>
      <c r="H245" s="5">
        <f t="shared" si="72"/>
        <v>0.13750000000000001</v>
      </c>
      <c r="I245" s="7">
        <f t="shared" si="73"/>
        <v>5.9124999999999996</v>
      </c>
      <c r="J245" s="8">
        <f t="shared" si="74"/>
        <v>0.1075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75"/>
        <v>1</v>
      </c>
      <c r="C246" s="197"/>
      <c r="D246" s="36" t="s">
        <v>13</v>
      </c>
      <c r="E246" s="19">
        <v>4.0000000000000002E-4</v>
      </c>
      <c r="F246" s="58">
        <f t="shared" si="76"/>
        <v>43</v>
      </c>
      <c r="G246" s="47">
        <f t="shared" si="77"/>
        <v>1000</v>
      </c>
      <c r="H246" s="5">
        <f t="shared" si="72"/>
        <v>0.4</v>
      </c>
      <c r="I246" s="7">
        <f t="shared" si="73"/>
        <v>17.2</v>
      </c>
      <c r="J246" s="8">
        <f t="shared" si="74"/>
        <v>1.72E-2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75"/>
        <v>1</v>
      </c>
      <c r="C247" s="198"/>
      <c r="D247" s="36" t="s">
        <v>79</v>
      </c>
      <c r="E247" s="44">
        <v>0.2</v>
      </c>
      <c r="F247" s="58">
        <f t="shared" si="76"/>
        <v>43</v>
      </c>
      <c r="G247" s="47"/>
      <c r="H247" s="5"/>
      <c r="I247" s="7"/>
      <c r="J247" s="8">
        <f>F247*E247</f>
        <v>8.6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75"/>
        <v>1</v>
      </c>
      <c r="C248" s="199" t="s">
        <v>102</v>
      </c>
      <c r="D248" s="37" t="s">
        <v>77</v>
      </c>
      <c r="E248" s="6">
        <f>H248/G248</f>
        <v>4.753124999999999E-2</v>
      </c>
      <c r="F248" s="58">
        <f t="shared" si="76"/>
        <v>43</v>
      </c>
      <c r="G248" s="48">
        <f>Q17</f>
        <v>400</v>
      </c>
      <c r="H248" s="5">
        <f>61-H234-H235-H236-H237-H238-H239-H240-H241-H242-H243-H244-H245-H246-H247-H249-H250-H251-H252-H253-H254-H255-H256-H257-H258</f>
        <v>19.012499999999996</v>
      </c>
      <c r="I248" s="7">
        <f t="shared" ref="I248:I258" si="78">J248*G248</f>
        <v>817.53749999999991</v>
      </c>
      <c r="J248" s="6">
        <f t="shared" si="74"/>
        <v>2.0438437499999997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75"/>
        <v>1</v>
      </c>
      <c r="C249" s="199"/>
      <c r="D249" s="37" t="s">
        <v>38</v>
      </c>
      <c r="E249" s="6">
        <v>9.0000000000000011E-3</v>
      </c>
      <c r="F249" s="58">
        <f t="shared" si="76"/>
        <v>43</v>
      </c>
      <c r="G249" s="48">
        <f>Q20</f>
        <v>40</v>
      </c>
      <c r="H249" s="5">
        <f t="shared" ref="H249:H258" si="79">G249*E249</f>
        <v>0.36000000000000004</v>
      </c>
      <c r="I249" s="7">
        <f t="shared" si="78"/>
        <v>15.480000000000002</v>
      </c>
      <c r="J249" s="6">
        <f t="shared" si="74"/>
        <v>0.38700000000000007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75"/>
        <v>1</v>
      </c>
      <c r="C250" s="199"/>
      <c r="D250" s="37" t="s">
        <v>69</v>
      </c>
      <c r="E250" s="6">
        <v>1.2E-2</v>
      </c>
      <c r="F250" s="58">
        <f t="shared" si="76"/>
        <v>43</v>
      </c>
      <c r="G250" s="48">
        <f>Q24</f>
        <v>84</v>
      </c>
      <c r="H250" s="5">
        <f t="shared" si="79"/>
        <v>1.008</v>
      </c>
      <c r="I250" s="7">
        <f t="shared" si="78"/>
        <v>43.344000000000001</v>
      </c>
      <c r="J250" s="6">
        <f t="shared" si="74"/>
        <v>0.51600000000000001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75"/>
        <v>1</v>
      </c>
      <c r="C251" s="199"/>
      <c r="D251" s="37" t="s">
        <v>19</v>
      </c>
      <c r="E251" s="6">
        <v>5.0000000000000001E-3</v>
      </c>
      <c r="F251" s="58">
        <f t="shared" si="76"/>
        <v>43</v>
      </c>
      <c r="G251" s="48">
        <f>Q25</f>
        <v>180</v>
      </c>
      <c r="H251" s="5">
        <f t="shared" si="79"/>
        <v>0.9</v>
      </c>
      <c r="I251" s="7">
        <f t="shared" si="78"/>
        <v>38.700000000000003</v>
      </c>
      <c r="J251" s="6">
        <f t="shared" si="74"/>
        <v>0.215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75"/>
        <v>1</v>
      </c>
      <c r="C252" s="199"/>
      <c r="D252" s="37" t="s">
        <v>7</v>
      </c>
      <c r="E252" s="6">
        <v>3.0000000000000001E-3</v>
      </c>
      <c r="F252" s="58">
        <f t="shared" si="76"/>
        <v>43</v>
      </c>
      <c r="G252" s="48">
        <f>Q22</f>
        <v>115</v>
      </c>
      <c r="H252" s="5">
        <f t="shared" si="79"/>
        <v>0.34500000000000003</v>
      </c>
      <c r="I252" s="7">
        <f t="shared" si="78"/>
        <v>14.835000000000001</v>
      </c>
      <c r="J252" s="6">
        <f t="shared" si="74"/>
        <v>0.129</v>
      </c>
    </row>
    <row r="253" spans="1:18" x14ac:dyDescent="0.25">
      <c r="A253" s="181"/>
      <c r="B253" s="60">
        <f t="shared" si="75"/>
        <v>1</v>
      </c>
      <c r="C253" s="238" t="s">
        <v>37</v>
      </c>
      <c r="D253" s="36" t="s">
        <v>8</v>
      </c>
      <c r="E253" s="6">
        <v>0.16</v>
      </c>
      <c r="F253" s="58">
        <f t="shared" si="76"/>
        <v>43</v>
      </c>
      <c r="G253" s="47">
        <f>Q10</f>
        <v>50</v>
      </c>
      <c r="H253" s="5">
        <f t="shared" si="79"/>
        <v>8</v>
      </c>
      <c r="I253" s="7">
        <f t="shared" si="78"/>
        <v>344</v>
      </c>
      <c r="J253" s="8">
        <f t="shared" si="74"/>
        <v>6.88</v>
      </c>
    </row>
    <row r="254" spans="1:18" x14ac:dyDescent="0.25">
      <c r="A254" s="181"/>
      <c r="B254" s="60">
        <f t="shared" si="75"/>
        <v>1</v>
      </c>
      <c r="C254" s="238"/>
      <c r="D254" s="36" t="s">
        <v>27</v>
      </c>
      <c r="E254" s="6">
        <v>5.0000000000000001E-3</v>
      </c>
      <c r="F254" s="58">
        <f t="shared" si="76"/>
        <v>43</v>
      </c>
      <c r="G254" s="47">
        <f>Q14</f>
        <v>750</v>
      </c>
      <c r="H254" s="5">
        <f t="shared" si="79"/>
        <v>3.75</v>
      </c>
      <c r="I254" s="7">
        <f t="shared" si="78"/>
        <v>161.25</v>
      </c>
      <c r="J254" s="8">
        <f t="shared" si="74"/>
        <v>0.215</v>
      </c>
    </row>
    <row r="255" spans="1:18" x14ac:dyDescent="0.25">
      <c r="A255" s="181"/>
      <c r="B255" s="60">
        <f t="shared" si="75"/>
        <v>1</v>
      </c>
      <c r="C255" s="238"/>
      <c r="D255" s="36" t="s">
        <v>69</v>
      </c>
      <c r="E255" s="6">
        <v>1.4999999999999999E-2</v>
      </c>
      <c r="F255" s="58">
        <f t="shared" si="76"/>
        <v>43</v>
      </c>
      <c r="G255" s="47">
        <f>Q24</f>
        <v>84</v>
      </c>
      <c r="H255" s="5">
        <f t="shared" si="79"/>
        <v>1.26</v>
      </c>
      <c r="I255" s="7">
        <f t="shared" si="78"/>
        <v>54.18</v>
      </c>
      <c r="J255" s="8">
        <f t="shared" si="74"/>
        <v>0.64500000000000002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75"/>
        <v>1</v>
      </c>
      <c r="C256" s="142" t="s">
        <v>65</v>
      </c>
      <c r="D256" s="38" t="s">
        <v>108</v>
      </c>
      <c r="E256" s="44">
        <v>0.2</v>
      </c>
      <c r="F256" s="58">
        <f t="shared" si="76"/>
        <v>43</v>
      </c>
      <c r="G256" s="47">
        <f>Q33</f>
        <v>65</v>
      </c>
      <c r="H256" s="143">
        <f t="shared" si="79"/>
        <v>13</v>
      </c>
      <c r="I256" s="7">
        <f t="shared" si="78"/>
        <v>559</v>
      </c>
      <c r="J256" s="8">
        <f t="shared" si="74"/>
        <v>8.6</v>
      </c>
    </row>
    <row r="257" spans="1:45" ht="15.75" customHeight="1" x14ac:dyDescent="0.25">
      <c r="A257" s="181"/>
      <c r="B257" s="60">
        <f t="shared" si="75"/>
        <v>1</v>
      </c>
      <c r="C257" s="3" t="s">
        <v>38</v>
      </c>
      <c r="D257" s="41" t="s">
        <v>38</v>
      </c>
      <c r="E257" s="6">
        <v>0.04</v>
      </c>
      <c r="F257" s="58">
        <f t="shared" si="76"/>
        <v>43</v>
      </c>
      <c r="G257" s="47">
        <f>Q20</f>
        <v>40</v>
      </c>
      <c r="H257" s="5">
        <f t="shared" si="79"/>
        <v>1.6</v>
      </c>
      <c r="I257" s="7">
        <f t="shared" si="78"/>
        <v>68.8</v>
      </c>
      <c r="J257" s="8">
        <f t="shared" si="74"/>
        <v>1.72</v>
      </c>
    </row>
    <row r="258" spans="1:45" ht="15.75" customHeight="1" x14ac:dyDescent="0.25">
      <c r="A258" s="191"/>
      <c r="B258" s="60">
        <f t="shared" si="75"/>
        <v>1</v>
      </c>
      <c r="C258" s="140" t="s">
        <v>22</v>
      </c>
      <c r="D258" s="39" t="s">
        <v>22</v>
      </c>
      <c r="E258" s="6">
        <v>0</v>
      </c>
      <c r="F258" s="58">
        <f t="shared" si="76"/>
        <v>43</v>
      </c>
      <c r="G258" s="48">
        <f>Q34</f>
        <v>95</v>
      </c>
      <c r="H258" s="5">
        <f t="shared" si="79"/>
        <v>0</v>
      </c>
      <c r="I258" s="7">
        <f t="shared" si="78"/>
        <v>0</v>
      </c>
      <c r="J258" s="8">
        <f t="shared" si="74"/>
        <v>0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38"/>
      <c r="G259" s="138"/>
      <c r="H259" s="2">
        <f>SUM(H234:H258)</f>
        <v>60.999999999999993</v>
      </c>
      <c r="I259" s="2">
        <f t="shared" ref="I259:J259" si="80">SUM(I234:I258)</f>
        <v>2623</v>
      </c>
      <c r="J259" s="45">
        <f t="shared" si="80"/>
        <v>35.579543749999999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1</v>
      </c>
      <c r="C263" s="192" t="s">
        <v>5</v>
      </c>
      <c r="D263" s="36" t="s">
        <v>6</v>
      </c>
      <c r="E263" s="44">
        <v>2.5999999999999999E-2</v>
      </c>
      <c r="F263" s="47">
        <f>B263*43</f>
        <v>43</v>
      </c>
      <c r="G263" s="47">
        <f>Q9</f>
        <v>38</v>
      </c>
      <c r="H263" s="143">
        <f t="shared" ref="H263:H268" si="81">G263*E263</f>
        <v>0.98799999999999999</v>
      </c>
      <c r="I263" s="7">
        <f t="shared" ref="I263:I272" si="82">J263*G263</f>
        <v>42.483999999999995</v>
      </c>
      <c r="J263" s="8">
        <f>F263*E263</f>
        <v>1.1179999999999999</v>
      </c>
      <c r="L263" s="17"/>
    </row>
    <row r="264" spans="1:45" ht="15.75" customHeight="1" x14ac:dyDescent="0.25">
      <c r="A264" s="181"/>
      <c r="B264" s="60">
        <f>B263</f>
        <v>1</v>
      </c>
      <c r="C264" s="193"/>
      <c r="D264" s="36" t="s">
        <v>7</v>
      </c>
      <c r="E264" s="44">
        <v>6.0000000000000001E-3</v>
      </c>
      <c r="F264" s="58">
        <f>F263</f>
        <v>43</v>
      </c>
      <c r="G264" s="47">
        <f>Q22</f>
        <v>115</v>
      </c>
      <c r="H264" s="143">
        <f t="shared" si="81"/>
        <v>0.69000000000000006</v>
      </c>
      <c r="I264" s="7">
        <f t="shared" si="82"/>
        <v>29.67</v>
      </c>
      <c r="J264" s="8">
        <f t="shared" ref="J264:J268" si="83">F264*E264</f>
        <v>0.25800000000000001</v>
      </c>
      <c r="L264" s="17"/>
    </row>
    <row r="265" spans="1:45" ht="15.75" customHeight="1" x14ac:dyDescent="0.25">
      <c r="A265" s="181"/>
      <c r="B265" s="60">
        <f t="shared" ref="B265:B280" si="84">B264</f>
        <v>1</v>
      </c>
      <c r="C265" s="193"/>
      <c r="D265" s="36" t="s">
        <v>8</v>
      </c>
      <c r="E265" s="44">
        <v>3.5000000000000003E-2</v>
      </c>
      <c r="F265" s="58">
        <f t="shared" ref="F265:F280" si="85">F264</f>
        <v>43</v>
      </c>
      <c r="G265" s="47">
        <f>Q10</f>
        <v>50</v>
      </c>
      <c r="H265" s="143">
        <f t="shared" si="81"/>
        <v>1.7500000000000002</v>
      </c>
      <c r="I265" s="7">
        <f t="shared" si="82"/>
        <v>75.25</v>
      </c>
      <c r="J265" s="8">
        <f t="shared" si="83"/>
        <v>1.5050000000000001</v>
      </c>
      <c r="L265" s="17"/>
    </row>
    <row r="266" spans="1:45" ht="15.75" customHeight="1" x14ac:dyDescent="0.25">
      <c r="A266" s="181"/>
      <c r="B266" s="60">
        <f t="shared" si="84"/>
        <v>1</v>
      </c>
      <c r="C266" s="193"/>
      <c r="D266" s="36" t="s">
        <v>10</v>
      </c>
      <c r="E266" s="44">
        <v>2.5000000000000001E-2</v>
      </c>
      <c r="F266" s="58">
        <f t="shared" si="85"/>
        <v>43</v>
      </c>
      <c r="G266" s="47">
        <f>Q28</f>
        <v>55</v>
      </c>
      <c r="H266" s="143">
        <f t="shared" si="81"/>
        <v>1.375</v>
      </c>
      <c r="I266" s="7">
        <f t="shared" si="82"/>
        <v>59.125</v>
      </c>
      <c r="J266" s="8">
        <f t="shared" si="83"/>
        <v>1.075</v>
      </c>
      <c r="L266" s="17"/>
    </row>
    <row r="267" spans="1:45" ht="15.75" customHeight="1" x14ac:dyDescent="0.25">
      <c r="A267" s="181"/>
      <c r="B267" s="60">
        <f t="shared" si="84"/>
        <v>1</v>
      </c>
      <c r="C267" s="193"/>
      <c r="D267" s="36" t="s">
        <v>9</v>
      </c>
      <c r="E267" s="44">
        <v>1.9E-2</v>
      </c>
      <c r="F267" s="58">
        <f t="shared" si="85"/>
        <v>43</v>
      </c>
      <c r="G267" s="47">
        <f>Q11</f>
        <v>40</v>
      </c>
      <c r="H267" s="143">
        <f t="shared" si="81"/>
        <v>0.76</v>
      </c>
      <c r="I267" s="7">
        <f t="shared" si="82"/>
        <v>32.68</v>
      </c>
      <c r="J267" s="8">
        <f t="shared" si="83"/>
        <v>0.81699999999999995</v>
      </c>
      <c r="L267" s="17"/>
    </row>
    <row r="268" spans="1:45" ht="15.75" customHeight="1" x14ac:dyDescent="0.25">
      <c r="A268" s="181"/>
      <c r="B268" s="60">
        <f t="shared" si="84"/>
        <v>1</v>
      </c>
      <c r="C268" s="194"/>
      <c r="D268" s="36" t="s">
        <v>11</v>
      </c>
      <c r="E268" s="44">
        <v>1.7999999999999999E-2</v>
      </c>
      <c r="F268" s="58">
        <f t="shared" si="85"/>
        <v>43</v>
      </c>
      <c r="G268" s="47">
        <f>Q12</f>
        <v>27</v>
      </c>
      <c r="H268" s="143">
        <f t="shared" si="81"/>
        <v>0.48599999999999999</v>
      </c>
      <c r="I268" s="7">
        <f t="shared" si="82"/>
        <v>20.897999999999996</v>
      </c>
      <c r="J268" s="8">
        <f t="shared" si="83"/>
        <v>0.77399999999999991</v>
      </c>
    </row>
    <row r="269" spans="1:45" ht="15.75" customHeight="1" x14ac:dyDescent="0.25">
      <c r="A269" s="181"/>
      <c r="B269" s="60">
        <f t="shared" si="84"/>
        <v>1</v>
      </c>
      <c r="C269" s="192" t="s">
        <v>28</v>
      </c>
      <c r="D269" s="36" t="s">
        <v>81</v>
      </c>
      <c r="E269" s="6">
        <f>H269/G269</f>
        <v>7.0252500000000023E-2</v>
      </c>
      <c r="F269" s="58">
        <f t="shared" si="85"/>
        <v>43</v>
      </c>
      <c r="G269" s="49">
        <f>Q17</f>
        <v>400</v>
      </c>
      <c r="H269" s="5">
        <f>61-H263-H264-H265-H266-H267-H268-H270-H271-H272-H273-H274-H275-H276-H277-H278-H279-H280</f>
        <v>28.10100000000001</v>
      </c>
      <c r="I269" s="7">
        <f t="shared" si="82"/>
        <v>1208.3430000000003</v>
      </c>
      <c r="J269" s="8">
        <f>F269*E269</f>
        <v>3.0208575000000009</v>
      </c>
    </row>
    <row r="270" spans="1:45" ht="15.75" customHeight="1" x14ac:dyDescent="0.25">
      <c r="A270" s="181"/>
      <c r="B270" s="60">
        <f t="shared" si="84"/>
        <v>1</v>
      </c>
      <c r="C270" s="193"/>
      <c r="D270" s="36" t="s">
        <v>57</v>
      </c>
      <c r="E270" s="6">
        <v>0.03</v>
      </c>
      <c r="F270" s="58">
        <f t="shared" si="85"/>
        <v>43</v>
      </c>
      <c r="G270" s="49">
        <f>Q29</f>
        <v>130</v>
      </c>
      <c r="H270" s="5">
        <f>G270*E270</f>
        <v>3.9</v>
      </c>
      <c r="I270" s="7">
        <f t="shared" si="82"/>
        <v>167.70000000000002</v>
      </c>
      <c r="J270" s="8">
        <f t="shared" ref="J270:J280" si="86">F270*E270</f>
        <v>1.29</v>
      </c>
    </row>
    <row r="271" spans="1:45" ht="15.75" customHeight="1" x14ac:dyDescent="0.25">
      <c r="A271" s="181"/>
      <c r="B271" s="60">
        <f t="shared" si="84"/>
        <v>1</v>
      </c>
      <c r="C271" s="193"/>
      <c r="D271" s="36" t="s">
        <v>32</v>
      </c>
      <c r="E271" s="6">
        <v>1.2E-2</v>
      </c>
      <c r="F271" s="58">
        <f t="shared" si="85"/>
        <v>43</v>
      </c>
      <c r="G271" s="49">
        <f>Q13</f>
        <v>190</v>
      </c>
      <c r="H271" s="5">
        <f>G271*E271</f>
        <v>2.2800000000000002</v>
      </c>
      <c r="I271" s="7">
        <f t="shared" si="82"/>
        <v>98.04</v>
      </c>
      <c r="J271" s="8">
        <f t="shared" si="86"/>
        <v>0.51600000000000001</v>
      </c>
    </row>
    <row r="272" spans="1:45" ht="15.75" customHeight="1" x14ac:dyDescent="0.25">
      <c r="A272" s="181"/>
      <c r="B272" s="60">
        <f t="shared" si="84"/>
        <v>1</v>
      </c>
      <c r="C272" s="193"/>
      <c r="D272" s="36" t="s">
        <v>24</v>
      </c>
      <c r="E272" s="6">
        <v>2E-3</v>
      </c>
      <c r="F272" s="58">
        <f t="shared" si="85"/>
        <v>43</v>
      </c>
      <c r="G272" s="47">
        <f>Q30</f>
        <v>290</v>
      </c>
      <c r="H272" s="5">
        <f>G272*E272</f>
        <v>0.57999999999999996</v>
      </c>
      <c r="I272" s="7">
        <f t="shared" si="82"/>
        <v>24.94</v>
      </c>
      <c r="J272" s="8">
        <f t="shared" si="86"/>
        <v>8.6000000000000007E-2</v>
      </c>
    </row>
    <row r="273" spans="1:18" x14ac:dyDescent="0.25">
      <c r="A273" s="181"/>
      <c r="B273" s="60">
        <f t="shared" si="84"/>
        <v>1</v>
      </c>
      <c r="C273" s="194"/>
      <c r="D273" s="36" t="s">
        <v>79</v>
      </c>
      <c r="E273" s="6">
        <v>0.2</v>
      </c>
      <c r="F273" s="58">
        <f t="shared" si="85"/>
        <v>43</v>
      </c>
      <c r="G273" s="47"/>
      <c r="H273" s="5"/>
      <c r="I273" s="7"/>
      <c r="J273" s="8">
        <f t="shared" si="86"/>
        <v>8.6</v>
      </c>
    </row>
    <row r="274" spans="1:18" x14ac:dyDescent="0.25">
      <c r="A274" s="181"/>
      <c r="B274" s="60">
        <f t="shared" si="84"/>
        <v>1</v>
      </c>
      <c r="C274" s="192" t="s">
        <v>82</v>
      </c>
      <c r="D274" s="36" t="s">
        <v>8</v>
      </c>
      <c r="E274" s="6">
        <v>0.2</v>
      </c>
      <c r="F274" s="58">
        <f t="shared" si="85"/>
        <v>43</v>
      </c>
      <c r="G274" s="47">
        <f>Q10</f>
        <v>50</v>
      </c>
      <c r="H274" s="5">
        <f>G274*E274</f>
        <v>10</v>
      </c>
      <c r="I274" s="7">
        <f>J274*G274</f>
        <v>430</v>
      </c>
      <c r="J274" s="8">
        <f t="shared" si="86"/>
        <v>8.6</v>
      </c>
    </row>
    <row r="275" spans="1:18" x14ac:dyDescent="0.25">
      <c r="A275" s="181"/>
      <c r="B275" s="60">
        <f t="shared" si="84"/>
        <v>1</v>
      </c>
      <c r="C275" s="194"/>
      <c r="D275" s="36" t="s">
        <v>27</v>
      </c>
      <c r="E275" s="6">
        <v>5.0000000000000001E-3</v>
      </c>
      <c r="F275" s="58">
        <f t="shared" si="85"/>
        <v>43</v>
      </c>
      <c r="G275" s="47">
        <f>Q14</f>
        <v>750</v>
      </c>
      <c r="H275" s="5">
        <f>G275*E275</f>
        <v>3.75</v>
      </c>
      <c r="I275" s="7">
        <f>J275*G275</f>
        <v>161.25</v>
      </c>
      <c r="J275" s="8">
        <f t="shared" si="86"/>
        <v>0.215</v>
      </c>
    </row>
    <row r="276" spans="1:18" x14ac:dyDescent="0.25">
      <c r="A276" s="181"/>
      <c r="B276" s="60">
        <f t="shared" si="84"/>
        <v>1</v>
      </c>
      <c r="C276" s="183" t="s">
        <v>99</v>
      </c>
      <c r="D276" s="36" t="s">
        <v>29</v>
      </c>
      <c r="E276" s="6">
        <v>4.5999999999999999E-2</v>
      </c>
      <c r="F276" s="58">
        <f t="shared" si="85"/>
        <v>43</v>
      </c>
      <c r="G276" s="49">
        <f>Q21</f>
        <v>70</v>
      </c>
      <c r="H276" s="5">
        <f>G276*E276</f>
        <v>3.2199999999999998</v>
      </c>
      <c r="I276" s="7">
        <f>J276*G276</f>
        <v>138.46</v>
      </c>
      <c r="J276" s="8">
        <f t="shared" si="86"/>
        <v>1.978</v>
      </c>
    </row>
    <row r="277" spans="1:18" x14ac:dyDescent="0.25">
      <c r="A277" s="181"/>
      <c r="B277" s="60">
        <f t="shared" si="84"/>
        <v>1</v>
      </c>
      <c r="C277" s="184"/>
      <c r="D277" s="36" t="s">
        <v>12</v>
      </c>
      <c r="E277" s="6">
        <v>2.4E-2</v>
      </c>
      <c r="F277" s="58">
        <f t="shared" si="85"/>
        <v>43</v>
      </c>
      <c r="G277" s="47">
        <f>Q15</f>
        <v>55</v>
      </c>
      <c r="H277" s="5">
        <f>G277*E277</f>
        <v>1.32</v>
      </c>
      <c r="I277" s="7">
        <f>J277*G277</f>
        <v>56.760000000000005</v>
      </c>
      <c r="J277" s="8">
        <f t="shared" si="86"/>
        <v>1.032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84"/>
        <v>1</v>
      </c>
      <c r="C278" s="184"/>
      <c r="D278" s="36" t="s">
        <v>13</v>
      </c>
      <c r="E278" s="40">
        <v>2.0000000000000001E-4</v>
      </c>
      <c r="F278" s="58">
        <f t="shared" si="85"/>
        <v>43</v>
      </c>
      <c r="G278" s="47">
        <f>Q16</f>
        <v>1000</v>
      </c>
      <c r="H278" s="5">
        <f>G278*E278</f>
        <v>0.2</v>
      </c>
      <c r="I278" s="7">
        <f>J278*G278</f>
        <v>8.6</v>
      </c>
      <c r="J278" s="8">
        <f t="shared" si="86"/>
        <v>8.6E-3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84"/>
        <v>1</v>
      </c>
      <c r="C279" s="185"/>
      <c r="D279" s="36" t="s">
        <v>79</v>
      </c>
      <c r="E279" s="6">
        <v>0.17199999999999999</v>
      </c>
      <c r="F279" s="58">
        <f t="shared" si="85"/>
        <v>43</v>
      </c>
      <c r="G279" s="47"/>
      <c r="H279" s="5"/>
      <c r="I279" s="7"/>
      <c r="J279" s="8">
        <f t="shared" si="86"/>
        <v>7.395999999999999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84"/>
        <v>1</v>
      </c>
      <c r="C280" s="3" t="s">
        <v>38</v>
      </c>
      <c r="D280" s="41" t="s">
        <v>38</v>
      </c>
      <c r="E280" s="6">
        <v>0.04</v>
      </c>
      <c r="F280" s="58">
        <f t="shared" si="85"/>
        <v>43</v>
      </c>
      <c r="G280" s="47">
        <f>Q20</f>
        <v>40</v>
      </c>
      <c r="H280" s="5">
        <f>G280*E280</f>
        <v>1.6</v>
      </c>
      <c r="I280" s="7">
        <f>J280*G280</f>
        <v>68.8</v>
      </c>
      <c r="J280" s="8">
        <f t="shared" si="86"/>
        <v>1.72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38"/>
      <c r="G281" s="138"/>
      <c r="H281" s="2">
        <f>SUM(H263:H280)</f>
        <v>61.000000000000007</v>
      </c>
      <c r="I281" s="2">
        <f>SUM(I263:I280)</f>
        <v>2623.0000000000005</v>
      </c>
      <c r="J281" s="45">
        <f>SUM(J263:J280)</f>
        <v>40.009457500000003</v>
      </c>
    </row>
    <row r="282" spans="1:18" x14ac:dyDescent="0.25">
      <c r="A282" s="180" t="s">
        <v>85</v>
      </c>
      <c r="B282" s="52">
        <v>1</v>
      </c>
      <c r="C282" s="182" t="s">
        <v>103</v>
      </c>
      <c r="D282" s="36" t="s">
        <v>4</v>
      </c>
      <c r="E282" s="6">
        <v>0.06</v>
      </c>
      <c r="F282" s="47">
        <f>B282*32</f>
        <v>32</v>
      </c>
      <c r="G282" s="49">
        <f>Q8</f>
        <v>50</v>
      </c>
      <c r="H282" s="5">
        <f t="shared" ref="H282:H291" si="87">G282*E282</f>
        <v>3</v>
      </c>
      <c r="I282" s="7">
        <f t="shared" ref="I282:I291" si="88">J282*G282</f>
        <v>96</v>
      </c>
      <c r="J282" s="8">
        <f>F282*E282</f>
        <v>1.92</v>
      </c>
    </row>
    <row r="283" spans="1:18" x14ac:dyDescent="0.25">
      <c r="A283" s="181"/>
      <c r="B283" s="60">
        <f>B282</f>
        <v>1</v>
      </c>
      <c r="C283" s="182"/>
      <c r="D283" s="36" t="s">
        <v>9</v>
      </c>
      <c r="E283" s="6">
        <v>8.0000000000000002E-3</v>
      </c>
      <c r="F283" s="58">
        <f>F282</f>
        <v>32</v>
      </c>
      <c r="G283" s="49">
        <f>Q11</f>
        <v>40</v>
      </c>
      <c r="H283" s="5">
        <f t="shared" si="87"/>
        <v>0.32</v>
      </c>
      <c r="I283" s="7">
        <f t="shared" si="88"/>
        <v>10.24</v>
      </c>
      <c r="J283" s="8">
        <f t="shared" ref="J283:J304" si="89">F283*E283</f>
        <v>0.25600000000000001</v>
      </c>
    </row>
    <row r="284" spans="1:18" x14ac:dyDescent="0.25">
      <c r="A284" s="181"/>
      <c r="B284" s="60">
        <f t="shared" ref="B284:B304" si="90">B283</f>
        <v>1</v>
      </c>
      <c r="C284" s="182"/>
      <c r="D284" s="37" t="s">
        <v>13</v>
      </c>
      <c r="E284" s="40">
        <v>2.0000000000000001E-4</v>
      </c>
      <c r="F284" s="58">
        <f t="shared" ref="F284:F304" si="91">F283</f>
        <v>32</v>
      </c>
      <c r="G284" s="49">
        <f>Q16</f>
        <v>1000</v>
      </c>
      <c r="H284" s="5">
        <f t="shared" si="87"/>
        <v>0.2</v>
      </c>
      <c r="I284" s="7">
        <f t="shared" si="88"/>
        <v>6.4</v>
      </c>
      <c r="J284" s="8">
        <f t="shared" si="89"/>
        <v>6.4000000000000003E-3</v>
      </c>
    </row>
    <row r="285" spans="1:18" x14ac:dyDescent="0.25">
      <c r="A285" s="181"/>
      <c r="B285" s="60">
        <f t="shared" si="90"/>
        <v>1</v>
      </c>
      <c r="C285" s="182"/>
      <c r="D285" s="36" t="s">
        <v>12</v>
      </c>
      <c r="E285" s="6">
        <v>3.0000000000000001E-3</v>
      </c>
      <c r="F285" s="58">
        <f t="shared" si="91"/>
        <v>32</v>
      </c>
      <c r="G285" s="49">
        <f>Q15</f>
        <v>55</v>
      </c>
      <c r="H285" s="5">
        <f t="shared" si="87"/>
        <v>0.16500000000000001</v>
      </c>
      <c r="I285" s="7">
        <f t="shared" si="88"/>
        <v>5.28</v>
      </c>
      <c r="J285" s="8">
        <f t="shared" si="89"/>
        <v>9.6000000000000002E-2</v>
      </c>
    </row>
    <row r="286" spans="1:18" x14ac:dyDescent="0.25">
      <c r="A286" s="181"/>
      <c r="B286" s="60">
        <f t="shared" si="90"/>
        <v>1</v>
      </c>
      <c r="C286" s="182"/>
      <c r="D286" s="37" t="s">
        <v>7</v>
      </c>
      <c r="E286" s="6">
        <v>3.0000000000000001E-3</v>
      </c>
      <c r="F286" s="58">
        <f t="shared" si="91"/>
        <v>32</v>
      </c>
      <c r="G286" s="47">
        <f>Q22</f>
        <v>115</v>
      </c>
      <c r="H286" s="5">
        <f t="shared" si="87"/>
        <v>0.34500000000000003</v>
      </c>
      <c r="I286" s="7">
        <f t="shared" si="88"/>
        <v>11.040000000000001</v>
      </c>
      <c r="J286" s="8">
        <f t="shared" si="89"/>
        <v>9.6000000000000002E-2</v>
      </c>
    </row>
    <row r="287" spans="1:18" x14ac:dyDescent="0.25">
      <c r="A287" s="181"/>
      <c r="B287" s="60">
        <f t="shared" si="90"/>
        <v>1</v>
      </c>
      <c r="C287" s="183" t="s">
        <v>23</v>
      </c>
      <c r="D287" s="36" t="s">
        <v>8</v>
      </c>
      <c r="E287" s="6">
        <v>0.1</v>
      </c>
      <c r="F287" s="58">
        <f t="shared" si="91"/>
        <v>32</v>
      </c>
      <c r="G287" s="47">
        <f>Q10</f>
        <v>50</v>
      </c>
      <c r="H287" s="5">
        <f t="shared" si="87"/>
        <v>5</v>
      </c>
      <c r="I287" s="7">
        <f t="shared" si="88"/>
        <v>160</v>
      </c>
      <c r="J287" s="8">
        <f t="shared" si="89"/>
        <v>3.2</v>
      </c>
    </row>
    <row r="288" spans="1:18" x14ac:dyDescent="0.25">
      <c r="A288" s="181"/>
      <c r="B288" s="60">
        <f t="shared" si="90"/>
        <v>1</v>
      </c>
      <c r="C288" s="184"/>
      <c r="D288" s="36" t="s">
        <v>18</v>
      </c>
      <c r="E288" s="6">
        <v>0.02</v>
      </c>
      <c r="F288" s="58">
        <f t="shared" si="91"/>
        <v>32</v>
      </c>
      <c r="G288" s="47">
        <f>Q23</f>
        <v>50</v>
      </c>
      <c r="H288" s="5">
        <f t="shared" si="87"/>
        <v>1</v>
      </c>
      <c r="I288" s="7">
        <f t="shared" si="88"/>
        <v>32</v>
      </c>
      <c r="J288" s="8">
        <f t="shared" si="89"/>
        <v>0.64</v>
      </c>
    </row>
    <row r="289" spans="1:45" ht="15.75" customHeight="1" x14ac:dyDescent="0.25">
      <c r="A289" s="181"/>
      <c r="B289" s="60">
        <f t="shared" si="90"/>
        <v>1</v>
      </c>
      <c r="C289" s="184"/>
      <c r="D289" s="36" t="s">
        <v>9</v>
      </c>
      <c r="E289" s="6">
        <v>1.3000000000000001E-2</v>
      </c>
      <c r="F289" s="58">
        <f t="shared" si="91"/>
        <v>32</v>
      </c>
      <c r="G289" s="47">
        <f>Q11</f>
        <v>40</v>
      </c>
      <c r="H289" s="5">
        <f t="shared" si="87"/>
        <v>0.52</v>
      </c>
      <c r="I289" s="7">
        <f t="shared" si="88"/>
        <v>16.64</v>
      </c>
      <c r="J289" s="8">
        <f t="shared" si="89"/>
        <v>0.41600000000000004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90"/>
        <v>1</v>
      </c>
      <c r="C290" s="184"/>
      <c r="D290" s="37" t="s">
        <v>11</v>
      </c>
      <c r="E290" s="6">
        <v>1.2E-2</v>
      </c>
      <c r="F290" s="58">
        <f t="shared" si="91"/>
        <v>32</v>
      </c>
      <c r="G290" s="47">
        <f>Q12</f>
        <v>27</v>
      </c>
      <c r="H290" s="5">
        <f t="shared" si="87"/>
        <v>0.32400000000000001</v>
      </c>
      <c r="I290" s="7">
        <f t="shared" si="88"/>
        <v>10.368</v>
      </c>
      <c r="J290" s="8">
        <f t="shared" si="89"/>
        <v>0.38400000000000001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90"/>
        <v>1</v>
      </c>
      <c r="C291" s="184"/>
      <c r="D291" s="37" t="s">
        <v>7</v>
      </c>
      <c r="E291" s="6">
        <v>5.0000000000000001E-3</v>
      </c>
      <c r="F291" s="58">
        <f t="shared" si="91"/>
        <v>32</v>
      </c>
      <c r="G291" s="47">
        <f>Q22</f>
        <v>115</v>
      </c>
      <c r="H291" s="5">
        <f t="shared" si="87"/>
        <v>0.57500000000000007</v>
      </c>
      <c r="I291" s="7">
        <f t="shared" si="88"/>
        <v>18.400000000000002</v>
      </c>
      <c r="J291" s="8">
        <f t="shared" si="89"/>
        <v>0.16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90"/>
        <v>1</v>
      </c>
      <c r="C292" s="185"/>
      <c r="D292" s="37" t="s">
        <v>79</v>
      </c>
      <c r="E292" s="6">
        <v>0.17499999999999999</v>
      </c>
      <c r="F292" s="58">
        <f t="shared" si="91"/>
        <v>32</v>
      </c>
      <c r="G292" s="48"/>
      <c r="H292" s="143"/>
      <c r="I292" s="7"/>
      <c r="J292" s="6">
        <f t="shared" si="89"/>
        <v>5.6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90"/>
        <v>1</v>
      </c>
      <c r="C293" s="186" t="s">
        <v>34</v>
      </c>
      <c r="D293" s="36" t="s">
        <v>61</v>
      </c>
      <c r="E293" s="6">
        <f>H293/G293</f>
        <v>7.6133333333333331E-2</v>
      </c>
      <c r="F293" s="58">
        <f t="shared" si="91"/>
        <v>32</v>
      </c>
      <c r="G293" s="47">
        <f>Q32</f>
        <v>195</v>
      </c>
      <c r="H293" s="5">
        <f>61-H282-H283-H284-H285-H286-H287-H288-H289-H290-H291-H294-H295-H296-H297-H298-H299-H300-H302-H303-H304</f>
        <v>14.846</v>
      </c>
      <c r="I293" s="7">
        <f t="shared" ref="I293:I300" si="92">J293*G293</f>
        <v>475.072</v>
      </c>
      <c r="J293" s="8">
        <f t="shared" si="89"/>
        <v>2.4362666666666666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90"/>
        <v>1</v>
      </c>
      <c r="C294" s="187"/>
      <c r="D294" s="36" t="s">
        <v>9</v>
      </c>
      <c r="E294" s="6">
        <v>0.02</v>
      </c>
      <c r="F294" s="58">
        <f t="shared" si="91"/>
        <v>32</v>
      </c>
      <c r="G294" s="49">
        <f>Q11</f>
        <v>40</v>
      </c>
      <c r="H294" s="5">
        <f t="shared" ref="H294:H300" si="93">G294*E294</f>
        <v>0.8</v>
      </c>
      <c r="I294" s="7">
        <f t="shared" si="92"/>
        <v>25.6</v>
      </c>
      <c r="J294" s="8">
        <f t="shared" si="89"/>
        <v>0.64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90"/>
        <v>1</v>
      </c>
      <c r="C295" s="187"/>
      <c r="D295" s="37" t="s">
        <v>11</v>
      </c>
      <c r="E295" s="6">
        <v>1.2999999999999999E-2</v>
      </c>
      <c r="F295" s="58">
        <f t="shared" si="91"/>
        <v>32</v>
      </c>
      <c r="G295" s="47">
        <f>Q12</f>
        <v>27</v>
      </c>
      <c r="H295" s="5">
        <f t="shared" si="93"/>
        <v>0.35099999999999998</v>
      </c>
      <c r="I295" s="7">
        <f t="shared" si="92"/>
        <v>11.231999999999999</v>
      </c>
      <c r="J295" s="8">
        <f t="shared" si="89"/>
        <v>0.41599999999999998</v>
      </c>
    </row>
    <row r="296" spans="1:45" ht="15.75" customHeight="1" x14ac:dyDescent="0.25">
      <c r="A296" s="181"/>
      <c r="B296" s="60">
        <f t="shared" si="90"/>
        <v>1</v>
      </c>
      <c r="C296" s="187"/>
      <c r="D296" s="37" t="s">
        <v>27</v>
      </c>
      <c r="E296" s="6">
        <v>0.01</v>
      </c>
      <c r="F296" s="58">
        <f t="shared" si="91"/>
        <v>32</v>
      </c>
      <c r="G296" s="47">
        <f>Q14</f>
        <v>750</v>
      </c>
      <c r="H296" s="5">
        <f t="shared" si="93"/>
        <v>7.5</v>
      </c>
      <c r="I296" s="7">
        <f t="shared" si="92"/>
        <v>240</v>
      </c>
      <c r="J296" s="8">
        <f t="shared" si="89"/>
        <v>0.32</v>
      </c>
    </row>
    <row r="297" spans="1:45" ht="15.75" customHeight="1" x14ac:dyDescent="0.25">
      <c r="A297" s="181"/>
      <c r="B297" s="60">
        <f t="shared" si="90"/>
        <v>1</v>
      </c>
      <c r="C297" s="188"/>
      <c r="D297" s="37" t="s">
        <v>87</v>
      </c>
      <c r="E297" s="6">
        <v>5.8000000000000003E-2</v>
      </c>
      <c r="F297" s="58">
        <f t="shared" si="91"/>
        <v>32</v>
      </c>
      <c r="G297" s="47">
        <f>Q18</f>
        <v>58</v>
      </c>
      <c r="H297" s="5">
        <f t="shared" si="93"/>
        <v>3.3640000000000003</v>
      </c>
      <c r="I297" s="7">
        <f t="shared" si="92"/>
        <v>107.64800000000001</v>
      </c>
      <c r="J297" s="8">
        <f>F297*E297</f>
        <v>1.8560000000000001</v>
      </c>
    </row>
    <row r="298" spans="1:45" ht="15.75" customHeight="1" x14ac:dyDescent="0.25">
      <c r="A298" s="181"/>
      <c r="B298" s="60">
        <f t="shared" si="90"/>
        <v>1</v>
      </c>
      <c r="C298" s="183" t="s">
        <v>93</v>
      </c>
      <c r="D298" s="36" t="s">
        <v>25</v>
      </c>
      <c r="E298" s="6">
        <v>4.5999999999999999E-2</v>
      </c>
      <c r="F298" s="58">
        <f t="shared" si="91"/>
        <v>32</v>
      </c>
      <c r="G298" s="53">
        <f>Q35</f>
        <v>170</v>
      </c>
      <c r="H298" s="43">
        <f t="shared" si="93"/>
        <v>7.82</v>
      </c>
      <c r="I298" s="43">
        <f t="shared" si="92"/>
        <v>250.24</v>
      </c>
      <c r="J298" s="6">
        <f>F298*E298</f>
        <v>1.472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90"/>
        <v>1</v>
      </c>
      <c r="C299" s="184"/>
      <c r="D299" s="36" t="s">
        <v>12</v>
      </c>
      <c r="E299" s="6">
        <v>2.4E-2</v>
      </c>
      <c r="F299" s="58">
        <f t="shared" si="91"/>
        <v>32</v>
      </c>
      <c r="G299" s="47">
        <f>Q15</f>
        <v>55</v>
      </c>
      <c r="H299" s="5">
        <f t="shared" si="93"/>
        <v>1.32</v>
      </c>
      <c r="I299" s="7">
        <f t="shared" si="92"/>
        <v>42.24</v>
      </c>
      <c r="J299" s="8">
        <f t="shared" si="89"/>
        <v>0.76800000000000002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90"/>
        <v>1</v>
      </c>
      <c r="C300" s="184"/>
      <c r="D300" s="36" t="s">
        <v>13</v>
      </c>
      <c r="E300" s="40">
        <v>2.0000000000000001E-4</v>
      </c>
      <c r="F300" s="58">
        <f t="shared" si="91"/>
        <v>32</v>
      </c>
      <c r="G300" s="47">
        <f>Q16</f>
        <v>1000</v>
      </c>
      <c r="H300" s="5">
        <f t="shared" si="93"/>
        <v>0.2</v>
      </c>
      <c r="I300" s="7">
        <f t="shared" si="92"/>
        <v>6.4</v>
      </c>
      <c r="J300" s="8">
        <f t="shared" si="89"/>
        <v>6.4000000000000003E-3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90"/>
        <v>1</v>
      </c>
      <c r="C301" s="185"/>
      <c r="D301" s="36" t="s">
        <v>79</v>
      </c>
      <c r="E301" s="6">
        <v>0.17199999999999999</v>
      </c>
      <c r="F301" s="58">
        <f t="shared" si="91"/>
        <v>32</v>
      </c>
      <c r="G301" s="47"/>
      <c r="H301" s="5"/>
      <c r="I301" s="7"/>
      <c r="J301" s="8">
        <f t="shared" si="89"/>
        <v>5.5039999999999996</v>
      </c>
    </row>
    <row r="302" spans="1:45" ht="15.75" customHeight="1" x14ac:dyDescent="0.25">
      <c r="A302" s="181"/>
      <c r="B302" s="60">
        <f t="shared" si="90"/>
        <v>1</v>
      </c>
      <c r="C302" s="3" t="s">
        <v>38</v>
      </c>
      <c r="D302" s="41" t="s">
        <v>38</v>
      </c>
      <c r="E302" s="6">
        <v>0.04</v>
      </c>
      <c r="F302" s="58">
        <f t="shared" si="91"/>
        <v>32</v>
      </c>
      <c r="G302" s="47">
        <f>Q20</f>
        <v>40</v>
      </c>
      <c r="H302" s="5">
        <f>G302*E302</f>
        <v>1.6</v>
      </c>
      <c r="I302" s="7">
        <f>J302*G302</f>
        <v>51.2</v>
      </c>
      <c r="J302" s="8">
        <f t="shared" si="89"/>
        <v>1.28</v>
      </c>
    </row>
    <row r="303" spans="1:45" ht="15.75" customHeight="1" x14ac:dyDescent="0.25">
      <c r="A303" s="181"/>
      <c r="B303" s="60">
        <f t="shared" si="90"/>
        <v>1</v>
      </c>
      <c r="C303" s="140" t="s">
        <v>22</v>
      </c>
      <c r="D303" s="39" t="s">
        <v>22</v>
      </c>
      <c r="E303" s="6">
        <v>0.05</v>
      </c>
      <c r="F303" s="58">
        <f t="shared" si="91"/>
        <v>32</v>
      </c>
      <c r="G303" s="48">
        <f>Q34</f>
        <v>95</v>
      </c>
      <c r="H303" s="5">
        <f>G303*E303</f>
        <v>4.75</v>
      </c>
      <c r="I303" s="7">
        <f>J303*G303</f>
        <v>152</v>
      </c>
      <c r="J303" s="8">
        <f t="shared" si="89"/>
        <v>1.6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90"/>
        <v>1</v>
      </c>
      <c r="C304" s="141" t="s">
        <v>14</v>
      </c>
      <c r="D304" s="36" t="s">
        <v>14</v>
      </c>
      <c r="E304" s="8">
        <v>0.1</v>
      </c>
      <c r="F304" s="58">
        <f t="shared" si="91"/>
        <v>32</v>
      </c>
      <c r="G304" s="48">
        <f>Q21</f>
        <v>70</v>
      </c>
      <c r="H304" s="5">
        <f>G304*E304</f>
        <v>7</v>
      </c>
      <c r="I304" s="7">
        <f>J304*G304</f>
        <v>224</v>
      </c>
      <c r="J304" s="8">
        <f t="shared" si="89"/>
        <v>3.2</v>
      </c>
    </row>
    <row r="305" spans="1:17" x14ac:dyDescent="0.25">
      <c r="A305" s="174" t="s">
        <v>41</v>
      </c>
      <c r="B305" s="174"/>
      <c r="C305" s="174"/>
      <c r="D305" s="174"/>
      <c r="E305" s="138"/>
      <c r="F305" s="138"/>
      <c r="G305" s="138"/>
      <c r="H305" s="2">
        <f>SUM(H282:H304)</f>
        <v>61</v>
      </c>
      <c r="I305" s="2">
        <f>SUM(I282:I304)</f>
        <v>1952</v>
      </c>
      <c r="J305" s="45">
        <f>SUM(J282:J304)</f>
        <v>32.273066666666672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45201</v>
      </c>
      <c r="J306" s="54">
        <f>J29+J51+J73+J91+J128+J152+J178+J202+J233+J259+J281+J305</f>
        <v>674.56397064102566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156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3" spans="1:17" x14ac:dyDescent="0.25">
      <c r="I313" s="20"/>
    </row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1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Y313"/>
  <sheetViews>
    <sheetView view="pageLayout" topLeftCell="A196" zoomScale="80" zoomScalePageLayoutView="80" workbookViewId="0">
      <selection activeCell="G320" sqref="G320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7.140625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7.85546875" style="13" customWidth="1"/>
    <col min="14" max="14" width="18.7109375" style="22" customWidth="1"/>
    <col min="15" max="15" width="29.140625" style="13" customWidth="1"/>
    <col min="16" max="16" width="12.85546875" style="13" customWidth="1"/>
    <col min="17" max="17" width="8" style="13" customWidth="1"/>
    <col min="18" max="18" width="14.140625" style="13" customWidth="1"/>
    <col min="19" max="19" width="10.28515625" style="13" bestFit="1" customWidth="1"/>
    <col min="20" max="16384" width="9.140625" style="13"/>
  </cols>
  <sheetData>
    <row r="2" spans="1:18" s="14" customFormat="1" ht="15.6" customHeight="1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 s="178" t="s">
        <v>106</v>
      </c>
      <c r="L2" s="178"/>
      <c r="M2" s="178"/>
      <c r="N2" s="178"/>
      <c r="O2" s="178"/>
      <c r="P2" s="178"/>
      <c r="Q2" s="21"/>
      <c r="R2" s="21"/>
    </row>
    <row r="3" spans="1:18" s="14" customFormat="1" ht="15.6" customHeight="1" x14ac:dyDescent="0.25">
      <c r="A3" s="218" t="s">
        <v>158</v>
      </c>
      <c r="B3" s="218"/>
      <c r="C3" s="218"/>
      <c r="D3" s="218"/>
      <c r="E3" s="218"/>
      <c r="F3" s="218"/>
      <c r="G3" s="218"/>
      <c r="H3" s="218"/>
      <c r="I3" s="218"/>
      <c r="J3" s="218"/>
      <c r="K3" s="219" t="s">
        <v>159</v>
      </c>
      <c r="L3" s="219"/>
      <c r="M3" s="219"/>
      <c r="N3" s="219"/>
      <c r="O3" s="219"/>
      <c r="P3" s="219"/>
      <c r="Q3" s="64"/>
      <c r="R3" s="35"/>
    </row>
    <row r="4" spans="1:18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N4" s="23"/>
    </row>
    <row r="5" spans="1:18" s="1" customFormat="1" ht="28.5" customHeight="1" x14ac:dyDescent="0.25">
      <c r="A5" s="189" t="s">
        <v>47</v>
      </c>
      <c r="B5" s="190"/>
      <c r="C5" s="25" t="s">
        <v>53</v>
      </c>
      <c r="D5" s="10" t="s">
        <v>60</v>
      </c>
      <c r="E5" s="122" t="s">
        <v>49</v>
      </c>
      <c r="F5" s="10" t="s">
        <v>1</v>
      </c>
      <c r="G5" s="10" t="s">
        <v>46</v>
      </c>
      <c r="H5" s="10" t="s">
        <v>50</v>
      </c>
      <c r="I5" s="10" t="s">
        <v>51</v>
      </c>
      <c r="J5" s="12" t="s">
        <v>2</v>
      </c>
      <c r="K5"/>
      <c r="L5" s="26" t="s">
        <v>0</v>
      </c>
      <c r="M5" s="12" t="s">
        <v>2</v>
      </c>
      <c r="N5" s="26" t="s">
        <v>46</v>
      </c>
      <c r="O5" s="26" t="s">
        <v>89</v>
      </c>
    </row>
    <row r="6" spans="1:18" x14ac:dyDescent="0.25">
      <c r="A6" s="202" t="s">
        <v>48</v>
      </c>
      <c r="B6" s="46">
        <v>1</v>
      </c>
      <c r="C6" s="149" t="s">
        <v>59</v>
      </c>
      <c r="D6" s="36" t="s">
        <v>3</v>
      </c>
      <c r="E6" s="44">
        <v>0.06</v>
      </c>
      <c r="F6" s="47">
        <v>0</v>
      </c>
      <c r="G6" s="47">
        <v>160</v>
      </c>
      <c r="H6" s="5">
        <f t="shared" ref="H6:H15" si="0">G6*E6</f>
        <v>9.6</v>
      </c>
      <c r="I6" s="7">
        <f t="shared" ref="I6:I15" si="1">J6*G6</f>
        <v>0</v>
      </c>
      <c r="J6" s="8">
        <f>F6*E6</f>
        <v>0</v>
      </c>
      <c r="L6" s="36" t="s">
        <v>3</v>
      </c>
      <c r="M6" s="8">
        <f>J6+J107</f>
        <v>0</v>
      </c>
      <c r="N6" s="49">
        <v>160</v>
      </c>
      <c r="O6" s="4">
        <f>M6*N6</f>
        <v>0</v>
      </c>
    </row>
    <row r="7" spans="1:18" ht="15.75" customHeight="1" x14ac:dyDescent="0.25">
      <c r="A7" s="203"/>
      <c r="B7" s="57">
        <f>B6</f>
        <v>1</v>
      </c>
      <c r="C7" s="196" t="s">
        <v>40</v>
      </c>
      <c r="D7" s="36" t="s">
        <v>4</v>
      </c>
      <c r="E7" s="44">
        <v>2.5000000000000001E-2</v>
      </c>
      <c r="F7" s="58">
        <f>F6</f>
        <v>0</v>
      </c>
      <c r="G7" s="47">
        <v>50</v>
      </c>
      <c r="H7" s="5">
        <f t="shared" si="0"/>
        <v>1.25</v>
      </c>
      <c r="I7" s="7">
        <f t="shared" si="1"/>
        <v>0</v>
      </c>
      <c r="J7" s="8">
        <f t="shared" ref="J7:J27" si="2">F7*E7</f>
        <v>0</v>
      </c>
      <c r="L7" s="36" t="s">
        <v>4</v>
      </c>
      <c r="M7" s="8">
        <f>J7+J179+J238+J282</f>
        <v>0</v>
      </c>
      <c r="N7" s="49">
        <v>50</v>
      </c>
      <c r="O7" s="4">
        <f t="shared" ref="O7:O38" si="3">M7*N7</f>
        <v>0</v>
      </c>
    </row>
    <row r="8" spans="1:18" ht="15.75" customHeight="1" x14ac:dyDescent="0.25">
      <c r="A8" s="203"/>
      <c r="B8" s="57">
        <f t="shared" ref="B8:B27" si="4">B7</f>
        <v>1</v>
      </c>
      <c r="C8" s="197"/>
      <c r="D8" s="36" t="s">
        <v>6</v>
      </c>
      <c r="E8" s="44">
        <v>0.05</v>
      </c>
      <c r="F8" s="58">
        <f t="shared" ref="F8:F27" si="5">F7</f>
        <v>0</v>
      </c>
      <c r="G8" s="48">
        <v>38</v>
      </c>
      <c r="H8" s="5">
        <f t="shared" si="0"/>
        <v>1.9000000000000001</v>
      </c>
      <c r="I8" s="7">
        <f t="shared" si="1"/>
        <v>0</v>
      </c>
      <c r="J8" s="8">
        <f t="shared" si="2"/>
        <v>0</v>
      </c>
      <c r="L8" s="36" t="s">
        <v>6</v>
      </c>
      <c r="M8" s="8">
        <f>J8+J29+J55+J129+J159+J211+J234+J239+J263</f>
        <v>0</v>
      </c>
      <c r="N8" s="49">
        <v>38</v>
      </c>
      <c r="O8" s="4">
        <f t="shared" si="3"/>
        <v>0</v>
      </c>
    </row>
    <row r="9" spans="1:18" ht="15.75" customHeight="1" x14ac:dyDescent="0.25">
      <c r="A9" s="203"/>
      <c r="B9" s="57">
        <f t="shared" si="4"/>
        <v>1</v>
      </c>
      <c r="C9" s="197"/>
      <c r="D9" s="36" t="s">
        <v>8</v>
      </c>
      <c r="E9" s="44">
        <v>2.7E-2</v>
      </c>
      <c r="F9" s="58">
        <f t="shared" si="5"/>
        <v>0</v>
      </c>
      <c r="G9" s="49">
        <v>50</v>
      </c>
      <c r="H9" s="5">
        <f t="shared" si="0"/>
        <v>1.35</v>
      </c>
      <c r="I9" s="7">
        <f t="shared" si="1"/>
        <v>0</v>
      </c>
      <c r="J9" s="8">
        <f t="shared" si="2"/>
        <v>0</v>
      </c>
      <c r="L9" s="36" t="s">
        <v>8</v>
      </c>
      <c r="M9" s="8">
        <f>J9+J31+J57+J66+J78+J111+J133+J144+J161+J165+J184+J216+J240+J253+J265+J274+J287</f>
        <v>0</v>
      </c>
      <c r="N9" s="49">
        <v>50</v>
      </c>
      <c r="O9" s="4">
        <f t="shared" si="3"/>
        <v>0</v>
      </c>
    </row>
    <row r="10" spans="1:18" ht="15.75" customHeight="1" x14ac:dyDescent="0.25">
      <c r="A10" s="203"/>
      <c r="B10" s="57">
        <f t="shared" si="4"/>
        <v>1</v>
      </c>
      <c r="C10" s="197"/>
      <c r="D10" s="36" t="s">
        <v>9</v>
      </c>
      <c r="E10" s="44">
        <v>1.2999999999999999E-2</v>
      </c>
      <c r="F10" s="58">
        <f t="shared" si="5"/>
        <v>0</v>
      </c>
      <c r="G10" s="50">
        <v>40</v>
      </c>
      <c r="H10" s="5">
        <f t="shared" si="0"/>
        <v>0.52</v>
      </c>
      <c r="I10" s="7">
        <f t="shared" si="1"/>
        <v>0</v>
      </c>
      <c r="J10" s="8">
        <f t="shared" si="2"/>
        <v>0</v>
      </c>
      <c r="L10" s="36" t="s">
        <v>9</v>
      </c>
      <c r="M10" s="8">
        <f>J10+J19+J33+J59+J74+J80+J113+J119+J132+J135+J163+J167+J180+J186+J191+J214+J218+J224+J241+J267+J283+J289+J294</f>
        <v>0</v>
      </c>
      <c r="N10" s="49">
        <v>40</v>
      </c>
      <c r="O10" s="4">
        <f t="shared" si="3"/>
        <v>0</v>
      </c>
    </row>
    <row r="11" spans="1:18" ht="15.75" customHeight="1" x14ac:dyDescent="0.25">
      <c r="A11" s="203"/>
      <c r="B11" s="57">
        <f t="shared" si="4"/>
        <v>1</v>
      </c>
      <c r="C11" s="197"/>
      <c r="D11" s="36" t="s">
        <v>11</v>
      </c>
      <c r="E11" s="44">
        <v>1.2E-2</v>
      </c>
      <c r="F11" s="58">
        <f t="shared" si="5"/>
        <v>0</v>
      </c>
      <c r="G11" s="47">
        <v>27</v>
      </c>
      <c r="H11" s="5">
        <f t="shared" si="0"/>
        <v>0.32400000000000001</v>
      </c>
      <c r="I11" s="7">
        <f t="shared" si="1"/>
        <v>0</v>
      </c>
      <c r="J11" s="8">
        <f t="shared" si="2"/>
        <v>0</v>
      </c>
      <c r="L11" s="36" t="s">
        <v>11</v>
      </c>
      <c r="M11" s="8">
        <f>J11+J20+J34+J60+J81+J85+J108+J114+J120+J136+J142+J164+J168++J187+J192+J219+J225+J242+J268+J290+J295</f>
        <v>0</v>
      </c>
      <c r="N11" s="49">
        <v>27</v>
      </c>
      <c r="O11" s="4">
        <f t="shared" si="3"/>
        <v>0</v>
      </c>
    </row>
    <row r="12" spans="1:18" ht="15.75" customHeight="1" x14ac:dyDescent="0.25">
      <c r="A12" s="203"/>
      <c r="B12" s="57">
        <f t="shared" si="4"/>
        <v>1</v>
      </c>
      <c r="C12" s="197"/>
      <c r="D12" s="36" t="s">
        <v>32</v>
      </c>
      <c r="E12" s="19">
        <v>7.4999999999999997E-3</v>
      </c>
      <c r="F12" s="58">
        <f t="shared" si="5"/>
        <v>0</v>
      </c>
      <c r="G12" s="47">
        <v>190</v>
      </c>
      <c r="H12" s="5">
        <f t="shared" si="0"/>
        <v>1.425</v>
      </c>
      <c r="I12" s="7">
        <f t="shared" si="1"/>
        <v>0</v>
      </c>
      <c r="J12" s="8">
        <f t="shared" si="2"/>
        <v>0</v>
      </c>
      <c r="L12" s="36" t="s">
        <v>45</v>
      </c>
      <c r="M12" s="8">
        <f>J12+J63+J116+J141+J221+J243+J271</f>
        <v>0</v>
      </c>
      <c r="N12" s="49">
        <v>190</v>
      </c>
      <c r="O12" s="4">
        <f t="shared" si="3"/>
        <v>0</v>
      </c>
    </row>
    <row r="13" spans="1:18" ht="15.75" customHeight="1" x14ac:dyDescent="0.25">
      <c r="A13" s="203"/>
      <c r="B13" s="57">
        <f t="shared" si="4"/>
        <v>1</v>
      </c>
      <c r="C13" s="197"/>
      <c r="D13" s="36" t="s">
        <v>27</v>
      </c>
      <c r="E13" s="44">
        <v>5.0000000000000001E-3</v>
      </c>
      <c r="F13" s="58">
        <f t="shared" si="5"/>
        <v>0</v>
      </c>
      <c r="G13" s="47">
        <v>750</v>
      </c>
      <c r="H13" s="5">
        <f t="shared" si="0"/>
        <v>3.75</v>
      </c>
      <c r="I13" s="7">
        <f t="shared" si="1"/>
        <v>0</v>
      </c>
      <c r="J13" s="8">
        <f t="shared" si="2"/>
        <v>0</v>
      </c>
      <c r="L13" s="36" t="s">
        <v>27</v>
      </c>
      <c r="M13" s="8">
        <f>J13+J18+J43+J67+J87+J122+J145+J172+J174+J193+J227+J244+J254+J275+J296</f>
        <v>0</v>
      </c>
      <c r="N13" s="49">
        <v>750</v>
      </c>
      <c r="O13" s="4">
        <f t="shared" si="3"/>
        <v>0</v>
      </c>
    </row>
    <row r="14" spans="1:18" ht="15.75" customHeight="1" x14ac:dyDescent="0.25">
      <c r="A14" s="203"/>
      <c r="B14" s="57">
        <f t="shared" si="4"/>
        <v>1</v>
      </c>
      <c r="C14" s="197"/>
      <c r="D14" s="36" t="s">
        <v>12</v>
      </c>
      <c r="E14" s="19">
        <v>2.5000000000000001E-3</v>
      </c>
      <c r="F14" s="58">
        <f t="shared" si="5"/>
        <v>0</v>
      </c>
      <c r="G14" s="47">
        <v>55</v>
      </c>
      <c r="H14" s="5">
        <f t="shared" si="0"/>
        <v>0.13750000000000001</v>
      </c>
      <c r="I14" s="7">
        <f t="shared" si="1"/>
        <v>0</v>
      </c>
      <c r="J14" s="8">
        <f t="shared" si="2"/>
        <v>0</v>
      </c>
      <c r="L14" s="36" t="s">
        <v>12</v>
      </c>
      <c r="M14" s="8">
        <f>J14+J23+J45+J69+J77+J124+J148+J182+J196+J229+J245+J277+J285+J299</f>
        <v>0</v>
      </c>
      <c r="N14" s="49">
        <v>55</v>
      </c>
      <c r="O14" s="4">
        <f t="shared" si="3"/>
        <v>0</v>
      </c>
    </row>
    <row r="15" spans="1:18" ht="15.75" customHeight="1" x14ac:dyDescent="0.25">
      <c r="A15" s="203"/>
      <c r="B15" s="57">
        <f t="shared" si="4"/>
        <v>1</v>
      </c>
      <c r="C15" s="197"/>
      <c r="D15" s="36" t="s">
        <v>13</v>
      </c>
      <c r="E15" s="19">
        <v>4.0000000000000002E-4</v>
      </c>
      <c r="F15" s="58">
        <f t="shared" si="5"/>
        <v>0</v>
      </c>
      <c r="G15" s="47">
        <v>1000</v>
      </c>
      <c r="H15" s="5">
        <f t="shared" si="0"/>
        <v>0.4</v>
      </c>
      <c r="I15" s="4">
        <f t="shared" si="1"/>
        <v>0</v>
      </c>
      <c r="J15" s="8">
        <f t="shared" si="2"/>
        <v>0</v>
      </c>
      <c r="L15" s="36" t="s">
        <v>13</v>
      </c>
      <c r="M15" s="8">
        <f>J15+J24+J46+J70+J125+J149+J181+J197+J230+J246+J278+J284+J300</f>
        <v>0</v>
      </c>
      <c r="N15" s="49">
        <v>1000</v>
      </c>
      <c r="O15" s="4">
        <f t="shared" si="3"/>
        <v>0</v>
      </c>
    </row>
    <row r="16" spans="1:18" ht="15.75" customHeight="1" x14ac:dyDescent="0.25">
      <c r="A16" s="203"/>
      <c r="B16" s="57">
        <f t="shared" si="4"/>
        <v>1</v>
      </c>
      <c r="C16" s="198"/>
      <c r="D16" s="36" t="s">
        <v>79</v>
      </c>
      <c r="E16" s="44">
        <v>0.2</v>
      </c>
      <c r="F16" s="58">
        <f t="shared" si="5"/>
        <v>0</v>
      </c>
      <c r="G16" s="47"/>
      <c r="H16" s="5"/>
      <c r="I16" s="7"/>
      <c r="J16" s="8">
        <f>F16*E16</f>
        <v>0</v>
      </c>
      <c r="L16" s="36" t="s">
        <v>81</v>
      </c>
      <c r="M16" s="8">
        <f>J17+J37+J61+J110+J118+J139+J215+J223+J248+J269</f>
        <v>0</v>
      </c>
      <c r="N16" s="49">
        <v>400</v>
      </c>
      <c r="O16" s="4">
        <f t="shared" si="3"/>
        <v>0</v>
      </c>
    </row>
    <row r="17" spans="1:15" ht="15.75" customHeight="1" x14ac:dyDescent="0.25">
      <c r="A17" s="203"/>
      <c r="B17" s="57">
        <f t="shared" si="4"/>
        <v>1</v>
      </c>
      <c r="C17" s="220" t="s">
        <v>80</v>
      </c>
      <c r="D17" s="36" t="s">
        <v>81</v>
      </c>
      <c r="E17" s="44">
        <f>H17/G17</f>
        <v>4.5096249999999997E-2</v>
      </c>
      <c r="F17" s="58">
        <f t="shared" si="5"/>
        <v>0</v>
      </c>
      <c r="G17" s="47">
        <v>400</v>
      </c>
      <c r="H17" s="5">
        <f>61-H6-H7-H8-H9-H10-H11-H12-H13-H14-H15-H16-H18-H19-H20-H21-H22-H23-H24-H25-H26-H27</f>
        <v>18.038499999999999</v>
      </c>
      <c r="I17" s="7">
        <f t="shared" ref="I17:I24" si="6">J17*G17</f>
        <v>0</v>
      </c>
      <c r="J17" s="8">
        <f t="shared" si="2"/>
        <v>0</v>
      </c>
      <c r="L17" s="36" t="s">
        <v>87</v>
      </c>
      <c r="M17" s="8">
        <f>J21+J86+J112+J194+J217+J297</f>
        <v>0</v>
      </c>
      <c r="N17" s="49">
        <v>58</v>
      </c>
      <c r="O17" s="4">
        <f t="shared" si="3"/>
        <v>0</v>
      </c>
    </row>
    <row r="18" spans="1:15" ht="15.75" customHeight="1" x14ac:dyDescent="0.25">
      <c r="A18" s="203"/>
      <c r="B18" s="57">
        <f t="shared" si="4"/>
        <v>1</v>
      </c>
      <c r="C18" s="220"/>
      <c r="D18" s="36" t="s">
        <v>27</v>
      </c>
      <c r="E18" s="44">
        <v>8.0000000000000002E-3</v>
      </c>
      <c r="F18" s="58">
        <f t="shared" si="5"/>
        <v>0</v>
      </c>
      <c r="G18" s="47">
        <v>750</v>
      </c>
      <c r="H18" s="5">
        <f t="shared" ref="H18:H24" si="7">G18*E18</f>
        <v>6</v>
      </c>
      <c r="I18" s="7">
        <f t="shared" si="6"/>
        <v>0</v>
      </c>
      <c r="J18" s="8">
        <f t="shared" si="2"/>
        <v>0</v>
      </c>
      <c r="L18" s="36" t="s">
        <v>74</v>
      </c>
      <c r="M18" s="8">
        <f>J22+J44+J147+J228</f>
        <v>0</v>
      </c>
      <c r="N18" s="49">
        <v>140</v>
      </c>
      <c r="O18" s="4">
        <f t="shared" si="3"/>
        <v>0</v>
      </c>
    </row>
    <row r="19" spans="1:15" ht="15.75" customHeight="1" x14ac:dyDescent="0.25">
      <c r="A19" s="203"/>
      <c r="B19" s="57">
        <f t="shared" si="4"/>
        <v>1</v>
      </c>
      <c r="C19" s="220"/>
      <c r="D19" s="36" t="s">
        <v>9</v>
      </c>
      <c r="E19" s="44">
        <v>1.6E-2</v>
      </c>
      <c r="F19" s="58">
        <f t="shared" si="5"/>
        <v>0</v>
      </c>
      <c r="G19" s="47">
        <v>40</v>
      </c>
      <c r="H19" s="5">
        <f t="shared" si="7"/>
        <v>0.64</v>
      </c>
      <c r="I19" s="7">
        <f t="shared" si="6"/>
        <v>0</v>
      </c>
      <c r="J19" s="8">
        <f t="shared" si="2"/>
        <v>0</v>
      </c>
      <c r="L19" s="36" t="s">
        <v>38</v>
      </c>
      <c r="M19" s="8">
        <f>J26+J48+J72+J89+J127+J151+J176+J199+J232+J257+J280+J302+J38+J249</f>
        <v>0</v>
      </c>
      <c r="N19" s="49">
        <v>40</v>
      </c>
      <c r="O19" s="4">
        <f t="shared" si="3"/>
        <v>0</v>
      </c>
    </row>
    <row r="20" spans="1:15" ht="15.75" customHeight="1" x14ac:dyDescent="0.25">
      <c r="A20" s="203"/>
      <c r="B20" s="57">
        <f t="shared" si="4"/>
        <v>1</v>
      </c>
      <c r="C20" s="220"/>
      <c r="D20" s="36" t="s">
        <v>11</v>
      </c>
      <c r="E20" s="44">
        <v>1.0999999999999999E-2</v>
      </c>
      <c r="F20" s="58">
        <f t="shared" si="5"/>
        <v>0</v>
      </c>
      <c r="G20" s="47">
        <v>27</v>
      </c>
      <c r="H20" s="5">
        <f t="shared" si="7"/>
        <v>0.29699999999999999</v>
      </c>
      <c r="I20" s="7">
        <f t="shared" si="6"/>
        <v>0</v>
      </c>
      <c r="J20" s="8">
        <f t="shared" si="2"/>
        <v>0</v>
      </c>
      <c r="L20" s="36" t="s">
        <v>14</v>
      </c>
      <c r="M20" s="8">
        <f>J27+J68+J75+J195+J276+J304</f>
        <v>0</v>
      </c>
      <c r="N20" s="49">
        <v>70</v>
      </c>
      <c r="O20" s="4">
        <f t="shared" si="3"/>
        <v>0</v>
      </c>
    </row>
    <row r="21" spans="1:15" ht="15.75" customHeight="1" x14ac:dyDescent="0.25">
      <c r="A21" s="203"/>
      <c r="B21" s="57">
        <f t="shared" si="4"/>
        <v>1</v>
      </c>
      <c r="C21" s="220"/>
      <c r="D21" s="36" t="s">
        <v>87</v>
      </c>
      <c r="E21" s="44">
        <v>4.5999999999999999E-2</v>
      </c>
      <c r="F21" s="58">
        <f t="shared" si="5"/>
        <v>0</v>
      </c>
      <c r="G21" s="47">
        <v>58</v>
      </c>
      <c r="H21" s="5">
        <f t="shared" si="7"/>
        <v>2.6680000000000001</v>
      </c>
      <c r="I21" s="7">
        <f t="shared" si="6"/>
        <v>0</v>
      </c>
      <c r="J21" s="8">
        <f t="shared" si="2"/>
        <v>0</v>
      </c>
      <c r="L21" s="37" t="s">
        <v>7</v>
      </c>
      <c r="M21" s="8">
        <f>J30+J35+J41+J56+J82+J109+J115+J131+J137+J140+J160+J169+J183+J188+J213+J220+J237+J252+J264+J286+J291</f>
        <v>0</v>
      </c>
      <c r="N21" s="49">
        <v>115</v>
      </c>
      <c r="O21" s="4">
        <f t="shared" si="3"/>
        <v>0</v>
      </c>
    </row>
    <row r="22" spans="1:15" ht="15.75" customHeight="1" x14ac:dyDescent="0.25">
      <c r="A22" s="203"/>
      <c r="B22" s="57">
        <f t="shared" si="4"/>
        <v>1</v>
      </c>
      <c r="C22" s="196" t="s">
        <v>39</v>
      </c>
      <c r="D22" s="36" t="s">
        <v>74</v>
      </c>
      <c r="E22" s="44">
        <v>0.02</v>
      </c>
      <c r="F22" s="58">
        <f t="shared" si="5"/>
        <v>0</v>
      </c>
      <c r="G22" s="47">
        <v>140</v>
      </c>
      <c r="H22" s="5">
        <f t="shared" si="7"/>
        <v>2.8000000000000003</v>
      </c>
      <c r="I22" s="7">
        <f t="shared" si="6"/>
        <v>0</v>
      </c>
      <c r="J22" s="8">
        <f t="shared" si="2"/>
        <v>0</v>
      </c>
      <c r="L22" s="37" t="s">
        <v>18</v>
      </c>
      <c r="M22" s="8">
        <f>J32+J185+J288</f>
        <v>0</v>
      </c>
      <c r="N22" s="49">
        <v>50</v>
      </c>
      <c r="O22" s="4">
        <f t="shared" si="3"/>
        <v>0</v>
      </c>
    </row>
    <row r="23" spans="1:15" ht="15.75" customHeight="1" x14ac:dyDescent="0.25">
      <c r="A23" s="203"/>
      <c r="B23" s="57">
        <f t="shared" si="4"/>
        <v>1</v>
      </c>
      <c r="C23" s="197"/>
      <c r="D23" s="36" t="s">
        <v>12</v>
      </c>
      <c r="E23" s="44">
        <v>0.02</v>
      </c>
      <c r="F23" s="58">
        <f t="shared" si="5"/>
        <v>0</v>
      </c>
      <c r="G23" s="47">
        <v>55</v>
      </c>
      <c r="H23" s="5">
        <f t="shared" si="7"/>
        <v>1.1000000000000001</v>
      </c>
      <c r="I23" s="7">
        <f t="shared" si="6"/>
        <v>0</v>
      </c>
      <c r="J23" s="8">
        <f t="shared" si="2"/>
        <v>0</v>
      </c>
      <c r="L23" s="37" t="s">
        <v>69</v>
      </c>
      <c r="M23" s="8">
        <f>J39+J146+J250+J255</f>
        <v>0</v>
      </c>
      <c r="N23" s="49">
        <v>84</v>
      </c>
      <c r="O23" s="4">
        <f t="shared" si="3"/>
        <v>0</v>
      </c>
    </row>
    <row r="24" spans="1:15" ht="15.75" customHeight="1" x14ac:dyDescent="0.25">
      <c r="A24" s="203"/>
      <c r="B24" s="57">
        <f t="shared" si="4"/>
        <v>1</v>
      </c>
      <c r="C24" s="197"/>
      <c r="D24" s="36" t="s">
        <v>13</v>
      </c>
      <c r="E24" s="19">
        <v>2.0000000000000001E-4</v>
      </c>
      <c r="F24" s="58">
        <f t="shared" si="5"/>
        <v>0</v>
      </c>
      <c r="G24" s="47">
        <v>1000</v>
      </c>
      <c r="H24" s="5">
        <f t="shared" si="7"/>
        <v>0.2</v>
      </c>
      <c r="I24" s="4">
        <f t="shared" si="6"/>
        <v>0</v>
      </c>
      <c r="J24" s="8">
        <f>F24*E24</f>
        <v>0</v>
      </c>
      <c r="L24" s="37" t="s">
        <v>19</v>
      </c>
      <c r="M24" s="8">
        <f>J40+J251</f>
        <v>0</v>
      </c>
      <c r="N24" s="49">
        <v>180</v>
      </c>
      <c r="O24" s="4">
        <f t="shared" si="3"/>
        <v>0</v>
      </c>
    </row>
    <row r="25" spans="1:15" ht="15.75" customHeight="1" x14ac:dyDescent="0.25">
      <c r="A25" s="203"/>
      <c r="B25" s="57">
        <f t="shared" si="4"/>
        <v>1</v>
      </c>
      <c r="C25" s="198"/>
      <c r="D25" s="36" t="s">
        <v>79</v>
      </c>
      <c r="E25" s="44">
        <v>0.2</v>
      </c>
      <c r="F25" s="58">
        <f t="shared" si="5"/>
        <v>0</v>
      </c>
      <c r="G25" s="47"/>
      <c r="H25" s="5"/>
      <c r="I25" s="7"/>
      <c r="J25" s="8">
        <f t="shared" si="2"/>
        <v>0</v>
      </c>
      <c r="L25" s="37" t="s">
        <v>21</v>
      </c>
      <c r="M25" s="8">
        <f>J42+J173</f>
        <v>0</v>
      </c>
      <c r="N25" s="49">
        <v>99</v>
      </c>
      <c r="O25" s="4">
        <f t="shared" si="3"/>
        <v>0</v>
      </c>
    </row>
    <row r="26" spans="1:15" ht="15.75" customHeight="1" x14ac:dyDescent="0.25">
      <c r="A26" s="203"/>
      <c r="B26" s="57">
        <f t="shared" si="4"/>
        <v>1</v>
      </c>
      <c r="C26" s="149" t="s">
        <v>38</v>
      </c>
      <c r="D26" s="36" t="s">
        <v>38</v>
      </c>
      <c r="E26" s="44">
        <v>0.04</v>
      </c>
      <c r="F26" s="58">
        <f t="shared" si="5"/>
        <v>0</v>
      </c>
      <c r="G26" s="47">
        <v>40</v>
      </c>
      <c r="H26" s="5">
        <f>G26*E26</f>
        <v>1.6</v>
      </c>
      <c r="I26" s="7">
        <f>J26*G26</f>
        <v>0</v>
      </c>
      <c r="J26" s="8">
        <f t="shared" si="2"/>
        <v>0</v>
      </c>
      <c r="L26" s="36" t="s">
        <v>70</v>
      </c>
      <c r="M26" s="8">
        <f>J49+J90</f>
        <v>0</v>
      </c>
      <c r="N26" s="49">
        <v>98</v>
      </c>
      <c r="O26" s="4">
        <f t="shared" si="3"/>
        <v>0</v>
      </c>
    </row>
    <row r="27" spans="1:15" ht="15.75" customHeight="1" x14ac:dyDescent="0.25">
      <c r="A27" s="215"/>
      <c r="B27" s="57">
        <f t="shared" si="4"/>
        <v>1</v>
      </c>
      <c r="C27" s="149" t="s">
        <v>14</v>
      </c>
      <c r="D27" s="36" t="s">
        <v>14</v>
      </c>
      <c r="E27" s="8">
        <v>0.1</v>
      </c>
      <c r="F27" s="58">
        <f t="shared" si="5"/>
        <v>0</v>
      </c>
      <c r="G27" s="48">
        <v>70</v>
      </c>
      <c r="H27" s="5">
        <f>G27*E27</f>
        <v>7</v>
      </c>
      <c r="I27" s="7">
        <f>J27*G27</f>
        <v>0</v>
      </c>
      <c r="J27" s="8">
        <f t="shared" si="2"/>
        <v>0</v>
      </c>
      <c r="L27" s="36" t="s">
        <v>10</v>
      </c>
      <c r="M27" s="8">
        <f>J58+J162+J266</f>
        <v>0</v>
      </c>
      <c r="N27" s="49">
        <v>55</v>
      </c>
      <c r="O27" s="4">
        <f t="shared" si="3"/>
        <v>0</v>
      </c>
    </row>
    <row r="28" spans="1:15" ht="15.75" customHeight="1" x14ac:dyDescent="0.25">
      <c r="A28" s="174" t="s">
        <v>41</v>
      </c>
      <c r="B28" s="174"/>
      <c r="C28" s="174"/>
      <c r="D28" s="174"/>
      <c r="E28" s="45"/>
      <c r="F28" s="144"/>
      <c r="G28" s="144"/>
      <c r="H28" s="2">
        <f>SUM(H6:H27)</f>
        <v>60.999999999999993</v>
      </c>
      <c r="I28" s="2">
        <f t="shared" ref="I28:J28" si="8">SUM(I6:I27)</f>
        <v>0</v>
      </c>
      <c r="J28" s="45">
        <f t="shared" si="8"/>
        <v>0</v>
      </c>
      <c r="L28" s="36" t="s">
        <v>57</v>
      </c>
      <c r="M28" s="8">
        <f>J62+J270</f>
        <v>0</v>
      </c>
      <c r="N28" s="49">
        <v>130</v>
      </c>
      <c r="O28" s="4">
        <f t="shared" si="3"/>
        <v>0</v>
      </c>
    </row>
    <row r="29" spans="1:15" ht="15.75" customHeight="1" x14ac:dyDescent="0.25">
      <c r="A29" s="202" t="s">
        <v>52</v>
      </c>
      <c r="B29" s="46">
        <v>2</v>
      </c>
      <c r="C29" s="216" t="s">
        <v>20</v>
      </c>
      <c r="D29" s="37" t="s">
        <v>6</v>
      </c>
      <c r="E29" s="6">
        <v>7.2999999999999995E-2</v>
      </c>
      <c r="F29" s="48">
        <v>0</v>
      </c>
      <c r="G29" s="49">
        <v>38</v>
      </c>
      <c r="H29" s="149">
        <f t="shared" ref="H29:H35" si="9">E29*G29</f>
        <v>2.774</v>
      </c>
      <c r="I29" s="7">
        <f t="shared" ref="I29:I35" si="10">J29*G29</f>
        <v>0</v>
      </c>
      <c r="J29" s="6">
        <f>F29*E29</f>
        <v>0</v>
      </c>
      <c r="L29" s="36" t="s">
        <v>24</v>
      </c>
      <c r="M29" s="8">
        <f>J64+J272</f>
        <v>0</v>
      </c>
      <c r="N29" s="49">
        <v>290</v>
      </c>
      <c r="O29" s="4">
        <f t="shared" si="3"/>
        <v>0</v>
      </c>
    </row>
    <row r="30" spans="1:15" ht="15.75" customHeight="1" x14ac:dyDescent="0.25">
      <c r="A30" s="203"/>
      <c r="B30" s="57">
        <f>B29</f>
        <v>2</v>
      </c>
      <c r="C30" s="217"/>
      <c r="D30" s="37" t="s">
        <v>7</v>
      </c>
      <c r="E30" s="6">
        <v>4.0000000000000001E-3</v>
      </c>
      <c r="F30" s="59">
        <f>F29</f>
        <v>0</v>
      </c>
      <c r="G30" s="48">
        <v>115</v>
      </c>
      <c r="H30" s="149">
        <f t="shared" si="9"/>
        <v>0.46</v>
      </c>
      <c r="I30" s="7">
        <f t="shared" si="10"/>
        <v>0</v>
      </c>
      <c r="J30" s="6">
        <f t="shared" ref="J30:J49" si="11">F30*E30</f>
        <v>0</v>
      </c>
      <c r="L30" s="38" t="s">
        <v>15</v>
      </c>
      <c r="M30" s="8">
        <f>J76+J235</f>
        <v>0</v>
      </c>
      <c r="N30" s="49">
        <v>130</v>
      </c>
      <c r="O30" s="4">
        <f t="shared" si="3"/>
        <v>0</v>
      </c>
    </row>
    <row r="31" spans="1:15" ht="15.75" customHeight="1" x14ac:dyDescent="0.25">
      <c r="A31" s="203"/>
      <c r="B31" s="57">
        <f t="shared" ref="B31:B49" si="12">B30</f>
        <v>2</v>
      </c>
      <c r="C31" s="210" t="s">
        <v>23</v>
      </c>
      <c r="D31" s="37" t="s">
        <v>8</v>
      </c>
      <c r="E31" s="6">
        <v>0.1</v>
      </c>
      <c r="F31" s="59">
        <f t="shared" ref="F31:F49" si="13">F30</f>
        <v>0</v>
      </c>
      <c r="G31" s="47">
        <v>50</v>
      </c>
      <c r="H31" s="149">
        <f t="shared" si="9"/>
        <v>5</v>
      </c>
      <c r="I31" s="7">
        <f t="shared" si="10"/>
        <v>0</v>
      </c>
      <c r="J31" s="6">
        <f t="shared" si="11"/>
        <v>0</v>
      </c>
      <c r="L31" s="36" t="s">
        <v>61</v>
      </c>
      <c r="M31" s="8">
        <f>J84+J171+J190+J293</f>
        <v>0</v>
      </c>
      <c r="N31" s="49">
        <v>195</v>
      </c>
      <c r="O31" s="4">
        <f t="shared" si="3"/>
        <v>0</v>
      </c>
    </row>
    <row r="32" spans="1:15" ht="15.75" customHeight="1" x14ac:dyDescent="0.25">
      <c r="A32" s="203"/>
      <c r="B32" s="57">
        <f t="shared" si="12"/>
        <v>2</v>
      </c>
      <c r="C32" s="211"/>
      <c r="D32" s="37" t="s">
        <v>18</v>
      </c>
      <c r="E32" s="6">
        <v>0.02</v>
      </c>
      <c r="F32" s="59">
        <f t="shared" si="13"/>
        <v>0</v>
      </c>
      <c r="G32" s="48">
        <v>50</v>
      </c>
      <c r="H32" s="149">
        <f t="shared" si="9"/>
        <v>1</v>
      </c>
      <c r="I32" s="7">
        <f t="shared" si="10"/>
        <v>0</v>
      </c>
      <c r="J32" s="6">
        <f t="shared" si="11"/>
        <v>0</v>
      </c>
      <c r="L32" s="38" t="s">
        <v>65</v>
      </c>
      <c r="M32" s="8">
        <f>J88+J175+J256</f>
        <v>0</v>
      </c>
      <c r="N32" s="49">
        <v>65</v>
      </c>
      <c r="O32" s="4">
        <f t="shared" si="3"/>
        <v>0</v>
      </c>
    </row>
    <row r="33" spans="1:18" ht="15.75" customHeight="1" x14ac:dyDescent="0.25">
      <c r="A33" s="203"/>
      <c r="B33" s="57">
        <f t="shared" si="12"/>
        <v>2</v>
      </c>
      <c r="C33" s="211"/>
      <c r="D33" s="37" t="s">
        <v>9</v>
      </c>
      <c r="E33" s="6">
        <v>1.2999999999999999E-2</v>
      </c>
      <c r="F33" s="59">
        <f t="shared" si="13"/>
        <v>0</v>
      </c>
      <c r="G33" s="48">
        <v>40</v>
      </c>
      <c r="H33" s="149">
        <f t="shared" si="9"/>
        <v>0.52</v>
      </c>
      <c r="I33" s="7">
        <f t="shared" si="10"/>
        <v>0</v>
      </c>
      <c r="J33" s="6">
        <f t="shared" si="11"/>
        <v>0</v>
      </c>
      <c r="L33" s="39" t="s">
        <v>22</v>
      </c>
      <c r="M33" s="8">
        <f>J177+J200+J258+J303</f>
        <v>0</v>
      </c>
      <c r="N33" s="49">
        <v>95</v>
      </c>
      <c r="O33" s="4">
        <f t="shared" si="3"/>
        <v>0</v>
      </c>
    </row>
    <row r="34" spans="1:18" ht="15.75" customHeight="1" x14ac:dyDescent="0.25">
      <c r="A34" s="203"/>
      <c r="B34" s="57">
        <f t="shared" si="12"/>
        <v>2</v>
      </c>
      <c r="C34" s="211"/>
      <c r="D34" s="37" t="s">
        <v>11</v>
      </c>
      <c r="E34" s="6">
        <v>1.2E-2</v>
      </c>
      <c r="F34" s="59">
        <f t="shared" si="13"/>
        <v>0</v>
      </c>
      <c r="G34" s="48">
        <v>27</v>
      </c>
      <c r="H34" s="149">
        <f t="shared" si="9"/>
        <v>0.32400000000000001</v>
      </c>
      <c r="I34" s="7">
        <f t="shared" si="10"/>
        <v>0</v>
      </c>
      <c r="J34" s="6">
        <f t="shared" si="11"/>
        <v>0</v>
      </c>
      <c r="L34" s="36" t="s">
        <v>25</v>
      </c>
      <c r="M34" s="8">
        <f>J123+J201+J298</f>
        <v>0</v>
      </c>
      <c r="N34" s="49">
        <v>170</v>
      </c>
      <c r="O34" s="4">
        <f t="shared" si="3"/>
        <v>0</v>
      </c>
    </row>
    <row r="35" spans="1:18" ht="15.75" customHeight="1" x14ac:dyDescent="0.25">
      <c r="A35" s="203"/>
      <c r="B35" s="57">
        <f t="shared" si="12"/>
        <v>2</v>
      </c>
      <c r="C35" s="211"/>
      <c r="D35" s="37" t="s">
        <v>7</v>
      </c>
      <c r="E35" s="6">
        <v>5.0000000000000001E-3</v>
      </c>
      <c r="F35" s="59">
        <f t="shared" si="13"/>
        <v>0</v>
      </c>
      <c r="G35" s="48">
        <v>115</v>
      </c>
      <c r="H35" s="149">
        <f t="shared" si="9"/>
        <v>0.57500000000000007</v>
      </c>
      <c r="I35" s="7">
        <f t="shared" si="10"/>
        <v>0</v>
      </c>
      <c r="J35" s="6">
        <f t="shared" si="11"/>
        <v>0</v>
      </c>
      <c r="L35" s="36" t="s">
        <v>17</v>
      </c>
      <c r="M35" s="8">
        <f>J236</f>
        <v>0</v>
      </c>
      <c r="N35" s="49">
        <v>450</v>
      </c>
      <c r="O35" s="4">
        <f t="shared" si="3"/>
        <v>0</v>
      </c>
    </row>
    <row r="36" spans="1:18" ht="15.75" customHeight="1" x14ac:dyDescent="0.25">
      <c r="A36" s="203"/>
      <c r="B36" s="57">
        <f t="shared" si="12"/>
        <v>2</v>
      </c>
      <c r="C36" s="212"/>
      <c r="D36" s="37" t="s">
        <v>79</v>
      </c>
      <c r="E36" s="6">
        <v>0.17499999999999999</v>
      </c>
      <c r="F36" s="59">
        <f t="shared" si="13"/>
        <v>0</v>
      </c>
      <c r="G36" s="48"/>
      <c r="H36" s="149"/>
      <c r="I36" s="7"/>
      <c r="J36" s="6">
        <f t="shared" si="11"/>
        <v>0</v>
      </c>
      <c r="L36" s="36" t="s">
        <v>90</v>
      </c>
      <c r="M36" s="8">
        <f>J79+J121+J166+J226</f>
        <v>0</v>
      </c>
      <c r="N36" s="49">
        <v>55</v>
      </c>
      <c r="O36" s="4">
        <f t="shared" si="3"/>
        <v>0</v>
      </c>
    </row>
    <row r="37" spans="1:18" ht="15.75" customHeight="1" x14ac:dyDescent="0.25">
      <c r="A37" s="203"/>
      <c r="B37" s="57">
        <f t="shared" si="12"/>
        <v>2</v>
      </c>
      <c r="C37" s="199" t="s">
        <v>102</v>
      </c>
      <c r="D37" s="37" t="s">
        <v>77</v>
      </c>
      <c r="E37" s="6">
        <f>H37/G37</f>
        <v>5.0237499999999977E-2</v>
      </c>
      <c r="F37" s="59">
        <f t="shared" si="13"/>
        <v>0</v>
      </c>
      <c r="G37" s="48">
        <v>400</v>
      </c>
      <c r="H37" s="149">
        <f>61-H29-H30-H31-H32-H33-H34-H35-H36-H38-H39-H40-H41-H42-H43-H44-H45-H46-H47-H48-H49</f>
        <v>20.094999999999992</v>
      </c>
      <c r="I37" s="7">
        <f t="shared" ref="I37:I46" si="14">J37*G37</f>
        <v>0</v>
      </c>
      <c r="J37" s="6">
        <f t="shared" si="11"/>
        <v>0</v>
      </c>
      <c r="L37" s="37" t="s">
        <v>35</v>
      </c>
      <c r="M37" s="8">
        <f>J130+J212</f>
        <v>0</v>
      </c>
      <c r="N37" s="49">
        <v>110</v>
      </c>
      <c r="O37" s="4">
        <f t="shared" si="3"/>
        <v>0</v>
      </c>
    </row>
    <row r="38" spans="1:18" ht="15.75" customHeight="1" x14ac:dyDescent="0.25">
      <c r="A38" s="203"/>
      <c r="B38" s="57">
        <f t="shared" si="12"/>
        <v>2</v>
      </c>
      <c r="C38" s="199"/>
      <c r="D38" s="37" t="s">
        <v>38</v>
      </c>
      <c r="E38" s="6">
        <v>9.0000000000000011E-3</v>
      </c>
      <c r="F38" s="59">
        <f t="shared" si="13"/>
        <v>0</v>
      </c>
      <c r="G38" s="48">
        <v>40</v>
      </c>
      <c r="H38" s="149">
        <f t="shared" ref="H38:H43" si="15">E38*G38</f>
        <v>0.36000000000000004</v>
      </c>
      <c r="I38" s="7">
        <f t="shared" si="14"/>
        <v>0</v>
      </c>
      <c r="J38" s="6">
        <f t="shared" si="11"/>
        <v>0</v>
      </c>
      <c r="L38" s="36" t="s">
        <v>73</v>
      </c>
      <c r="M38" s="8">
        <f>J134</f>
        <v>0</v>
      </c>
      <c r="N38" s="49">
        <v>40</v>
      </c>
      <c r="O38" s="4">
        <f t="shared" si="3"/>
        <v>0</v>
      </c>
    </row>
    <row r="39" spans="1:18" ht="15.75" customHeight="1" x14ac:dyDescent="0.25">
      <c r="A39" s="203"/>
      <c r="B39" s="57">
        <f t="shared" si="12"/>
        <v>2</v>
      </c>
      <c r="C39" s="199"/>
      <c r="D39" s="37" t="s">
        <v>69</v>
      </c>
      <c r="E39" s="6">
        <v>1.2E-2</v>
      </c>
      <c r="F39" s="59">
        <f t="shared" si="13"/>
        <v>0</v>
      </c>
      <c r="G39" s="48">
        <v>84</v>
      </c>
      <c r="H39" s="149">
        <f t="shared" si="15"/>
        <v>1.008</v>
      </c>
      <c r="I39" s="7">
        <f t="shared" si="14"/>
        <v>0</v>
      </c>
      <c r="J39" s="6">
        <f t="shared" si="11"/>
        <v>0</v>
      </c>
      <c r="L39" s="36" t="s">
        <v>16</v>
      </c>
      <c r="M39" s="8">
        <f>J143</f>
        <v>0</v>
      </c>
      <c r="N39" s="49">
        <v>55</v>
      </c>
      <c r="O39" s="4">
        <f>M39*N39</f>
        <v>0</v>
      </c>
    </row>
    <row r="40" spans="1:18" ht="15.75" customHeight="1" x14ac:dyDescent="0.25">
      <c r="A40" s="203"/>
      <c r="B40" s="57">
        <f t="shared" si="12"/>
        <v>2</v>
      </c>
      <c r="C40" s="199"/>
      <c r="D40" s="37" t="s">
        <v>19</v>
      </c>
      <c r="E40" s="6">
        <v>5.0000000000000001E-3</v>
      </c>
      <c r="F40" s="59">
        <f t="shared" si="13"/>
        <v>0</v>
      </c>
      <c r="G40" s="48">
        <v>180</v>
      </c>
      <c r="H40" s="149">
        <f t="shared" si="15"/>
        <v>0.9</v>
      </c>
      <c r="I40" s="7">
        <f t="shared" si="14"/>
        <v>0</v>
      </c>
      <c r="J40" s="6">
        <f t="shared" si="11"/>
        <v>0</v>
      </c>
      <c r="L40" s="101" t="s">
        <v>41</v>
      </c>
      <c r="M40" s="54">
        <f>SUM(M6:M39)</f>
        <v>0</v>
      </c>
      <c r="N40" s="62"/>
      <c r="O40" s="30">
        <f>SUM(O6:O39)</f>
        <v>0</v>
      </c>
    </row>
    <row r="41" spans="1:18" ht="15.75" customHeight="1" x14ac:dyDescent="0.25">
      <c r="A41" s="203"/>
      <c r="B41" s="57">
        <f t="shared" si="12"/>
        <v>2</v>
      </c>
      <c r="C41" s="199"/>
      <c r="D41" s="37" t="s">
        <v>7</v>
      </c>
      <c r="E41" s="6">
        <v>3.0000000000000001E-3</v>
      </c>
      <c r="F41" s="59">
        <f t="shared" si="13"/>
        <v>0</v>
      </c>
      <c r="G41" s="48">
        <v>115</v>
      </c>
      <c r="H41" s="149">
        <f t="shared" si="15"/>
        <v>0.34500000000000003</v>
      </c>
      <c r="I41" s="7">
        <f t="shared" si="14"/>
        <v>0</v>
      </c>
      <c r="J41" s="6">
        <f t="shared" si="11"/>
        <v>0</v>
      </c>
      <c r="L41"/>
      <c r="M41"/>
      <c r="N41"/>
      <c r="O41" s="29"/>
    </row>
    <row r="42" spans="1:18" ht="15.75" customHeight="1" x14ac:dyDescent="0.25">
      <c r="A42" s="203"/>
      <c r="B42" s="57">
        <f t="shared" si="12"/>
        <v>2</v>
      </c>
      <c r="C42" s="204" t="s">
        <v>26</v>
      </c>
      <c r="D42" s="37" t="s">
        <v>21</v>
      </c>
      <c r="E42" s="6">
        <v>6.0999999999999999E-2</v>
      </c>
      <c r="F42" s="59">
        <f t="shared" si="13"/>
        <v>0</v>
      </c>
      <c r="G42" s="48">
        <v>99</v>
      </c>
      <c r="H42" s="149">
        <f t="shared" si="15"/>
        <v>6.0389999999999997</v>
      </c>
      <c r="I42" s="7">
        <f t="shared" si="14"/>
        <v>0</v>
      </c>
      <c r="J42" s="6">
        <f t="shared" si="11"/>
        <v>0</v>
      </c>
      <c r="L42" s="29"/>
      <c r="M42"/>
      <c r="N42"/>
      <c r="O42"/>
    </row>
    <row r="43" spans="1:18" ht="15.75" customHeight="1" x14ac:dyDescent="0.25">
      <c r="A43" s="203"/>
      <c r="B43" s="57">
        <f t="shared" si="12"/>
        <v>2</v>
      </c>
      <c r="C43" s="204"/>
      <c r="D43" s="37" t="s">
        <v>27</v>
      </c>
      <c r="E43" s="6">
        <v>6.0000000000000001E-3</v>
      </c>
      <c r="F43" s="59">
        <f t="shared" si="13"/>
        <v>0</v>
      </c>
      <c r="G43" s="48">
        <v>750</v>
      </c>
      <c r="H43" s="149">
        <f t="shared" si="15"/>
        <v>4.5</v>
      </c>
      <c r="I43" s="7">
        <f t="shared" si="14"/>
        <v>0</v>
      </c>
      <c r="J43" s="6">
        <f t="shared" si="11"/>
        <v>0</v>
      </c>
      <c r="L43" s="145" t="s">
        <v>95</v>
      </c>
      <c r="M43" s="61"/>
      <c r="N43" s="239" t="s">
        <v>130</v>
      </c>
      <c r="O43" s="239"/>
      <c r="P43" s="239"/>
    </row>
    <row r="44" spans="1:18" ht="15.75" customHeight="1" x14ac:dyDescent="0.25">
      <c r="A44" s="203"/>
      <c r="B44" s="57">
        <f t="shared" si="12"/>
        <v>2</v>
      </c>
      <c r="C44" s="183" t="s">
        <v>39</v>
      </c>
      <c r="D44" s="36" t="s">
        <v>76</v>
      </c>
      <c r="E44" s="44">
        <v>0.02</v>
      </c>
      <c r="F44" s="59">
        <f t="shared" si="13"/>
        <v>0</v>
      </c>
      <c r="G44" s="47">
        <v>140</v>
      </c>
      <c r="H44" s="5">
        <f>G44*E44</f>
        <v>2.8000000000000003</v>
      </c>
      <c r="I44" s="7">
        <f t="shared" si="14"/>
        <v>0</v>
      </c>
      <c r="J44" s="8">
        <f t="shared" si="11"/>
        <v>0</v>
      </c>
      <c r="L44" s="31"/>
      <c r="M44" s="33" t="s">
        <v>97</v>
      </c>
      <c r="N44" s="82" t="s">
        <v>98</v>
      </c>
      <c r="O44" s="82"/>
      <c r="P44" s="82"/>
      <c r="Q44" s="123"/>
    </row>
    <row r="45" spans="1:18" s="16" customFormat="1" ht="15.75" customHeight="1" x14ac:dyDescent="0.25">
      <c r="A45" s="203"/>
      <c r="B45" s="57">
        <f t="shared" si="12"/>
        <v>2</v>
      </c>
      <c r="C45" s="184"/>
      <c r="D45" s="36" t="s">
        <v>12</v>
      </c>
      <c r="E45" s="44">
        <v>0.02</v>
      </c>
      <c r="F45" s="59">
        <f t="shared" si="13"/>
        <v>0</v>
      </c>
      <c r="G45" s="47">
        <v>55</v>
      </c>
      <c r="H45" s="5">
        <f>G45*E45</f>
        <v>1.1000000000000001</v>
      </c>
      <c r="I45" s="7">
        <f t="shared" si="14"/>
        <v>0</v>
      </c>
      <c r="J45" s="8">
        <f t="shared" si="11"/>
        <v>0</v>
      </c>
      <c r="K45"/>
      <c r="L45"/>
      <c r="M45" s="29"/>
      <c r="N45" s="82"/>
      <c r="O45" s="82"/>
      <c r="P45" s="82"/>
      <c r="Q45" s="124"/>
      <c r="R45"/>
    </row>
    <row r="46" spans="1:18" ht="15.75" customHeight="1" x14ac:dyDescent="0.25">
      <c r="A46" s="203"/>
      <c r="B46" s="57">
        <f t="shared" si="12"/>
        <v>2</v>
      </c>
      <c r="C46" s="184"/>
      <c r="D46" s="36" t="s">
        <v>13</v>
      </c>
      <c r="E46" s="19">
        <v>2.0000000000000001E-4</v>
      </c>
      <c r="F46" s="59">
        <f t="shared" si="13"/>
        <v>0</v>
      </c>
      <c r="G46" s="47">
        <v>1000</v>
      </c>
      <c r="H46" s="5">
        <f>G46*E46</f>
        <v>0.2</v>
      </c>
      <c r="I46" s="7">
        <f t="shared" si="14"/>
        <v>0</v>
      </c>
      <c r="J46" s="8">
        <f>F46*E46</f>
        <v>0</v>
      </c>
      <c r="L46"/>
      <c r="M46" s="29"/>
      <c r="N46" s="82"/>
      <c r="O46" s="82"/>
      <c r="P46" s="82"/>
      <c r="Q46" s="124"/>
      <c r="R46"/>
    </row>
    <row r="47" spans="1:18" ht="15.75" customHeight="1" x14ac:dyDescent="0.25">
      <c r="A47" s="203"/>
      <c r="B47" s="57">
        <f t="shared" si="12"/>
        <v>2</v>
      </c>
      <c r="C47" s="185"/>
      <c r="D47" s="36" t="s">
        <v>79</v>
      </c>
      <c r="E47" s="44">
        <v>0.2</v>
      </c>
      <c r="F47" s="59">
        <f t="shared" si="13"/>
        <v>0</v>
      </c>
      <c r="G47" s="47"/>
      <c r="H47" s="5"/>
      <c r="I47" s="7"/>
      <c r="J47" s="8">
        <f t="shared" si="11"/>
        <v>0</v>
      </c>
      <c r="L47"/>
      <c r="M47" s="27"/>
      <c r="N47" s="82"/>
      <c r="O47" s="82"/>
      <c r="P47" s="82"/>
      <c r="Q47" s="124"/>
      <c r="R47"/>
    </row>
    <row r="48" spans="1:18" ht="15.75" customHeight="1" x14ac:dyDescent="0.25">
      <c r="A48" s="203"/>
      <c r="B48" s="57">
        <f t="shared" si="12"/>
        <v>2</v>
      </c>
      <c r="C48" s="146" t="s">
        <v>38</v>
      </c>
      <c r="D48" s="37" t="s">
        <v>38</v>
      </c>
      <c r="E48" s="6">
        <v>0.08</v>
      </c>
      <c r="F48" s="59">
        <f t="shared" si="13"/>
        <v>0</v>
      </c>
      <c r="G48" s="48">
        <v>40</v>
      </c>
      <c r="H48" s="149">
        <f>E48*G48</f>
        <v>3.2</v>
      </c>
      <c r="I48" s="7">
        <f>J48*G48</f>
        <v>0</v>
      </c>
      <c r="J48" s="6">
        <f t="shared" si="11"/>
        <v>0</v>
      </c>
      <c r="L48"/>
      <c r="M48"/>
      <c r="N48" s="82"/>
      <c r="O48" s="82"/>
      <c r="P48" s="82"/>
      <c r="Q48" s="124"/>
      <c r="R48"/>
    </row>
    <row r="49" spans="1:18" ht="15.75" customHeight="1" x14ac:dyDescent="0.25">
      <c r="A49" s="215"/>
      <c r="B49" s="57">
        <f t="shared" si="12"/>
        <v>2</v>
      </c>
      <c r="C49" s="147" t="s">
        <v>70</v>
      </c>
      <c r="D49" s="36" t="s">
        <v>70</v>
      </c>
      <c r="E49" s="8">
        <v>0.1</v>
      </c>
      <c r="F49" s="59">
        <f t="shared" si="13"/>
        <v>0</v>
      </c>
      <c r="G49" s="48">
        <v>98</v>
      </c>
      <c r="H49" s="149">
        <f>E49*G49</f>
        <v>9.8000000000000007</v>
      </c>
      <c r="I49" s="7">
        <f>J49*G49</f>
        <v>0</v>
      </c>
      <c r="J49" s="6">
        <f t="shared" si="11"/>
        <v>0</v>
      </c>
      <c r="L49"/>
      <c r="M49"/>
      <c r="N49" s="82"/>
      <c r="O49" s="82"/>
      <c r="P49" s="82"/>
      <c r="Q49" s="124"/>
      <c r="R49"/>
    </row>
    <row r="50" spans="1:18" ht="15.75" customHeight="1" x14ac:dyDescent="0.25">
      <c r="A50" s="174" t="s">
        <v>41</v>
      </c>
      <c r="B50" s="174"/>
      <c r="C50" s="174"/>
      <c r="D50" s="174"/>
      <c r="E50" s="45"/>
      <c r="F50" s="51"/>
      <c r="G50" s="51"/>
      <c r="H50" s="2">
        <f>SUM(H29:H49)</f>
        <v>61</v>
      </c>
      <c r="I50" s="2">
        <f>SUM(I29:I49)</f>
        <v>0</v>
      </c>
      <c r="J50" s="45">
        <f>SUM(J29:J49)</f>
        <v>0</v>
      </c>
      <c r="N50" s="82"/>
      <c r="O50" s="82"/>
      <c r="P50" s="82"/>
      <c r="Q50" s="124"/>
      <c r="R50"/>
    </row>
    <row r="51" spans="1:18" ht="15.75" customHeight="1" x14ac:dyDescent="0.25">
      <c r="A51"/>
      <c r="B51"/>
      <c r="C51"/>
      <c r="D51"/>
      <c r="E51" s="27"/>
      <c r="F51"/>
      <c r="G51"/>
      <c r="H51"/>
      <c r="I51"/>
      <c r="J51"/>
      <c r="L51"/>
      <c r="M51"/>
      <c r="N51" s="82"/>
      <c r="O51" s="82"/>
      <c r="P51" s="82"/>
      <c r="Q51" s="123"/>
    </row>
    <row r="52" spans="1:18" customFormat="1" ht="15.75" customHeight="1" x14ac:dyDescent="0.25">
      <c r="E52" s="27"/>
      <c r="N52" s="82"/>
      <c r="O52" s="82"/>
      <c r="P52" s="82"/>
      <c r="Q52" s="124"/>
    </row>
    <row r="53" spans="1:18" customFormat="1" ht="15.75" customHeight="1" x14ac:dyDescent="0.25">
      <c r="E53" s="27"/>
      <c r="L53" s="13"/>
      <c r="M53" s="13"/>
      <c r="N53" s="82"/>
      <c r="O53" s="82"/>
      <c r="P53" s="82"/>
      <c r="Q53" s="124"/>
    </row>
    <row r="54" spans="1:18" ht="28.5" customHeight="1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N54" s="82"/>
      <c r="O54" s="82"/>
      <c r="P54" s="82"/>
      <c r="Q54" s="123"/>
    </row>
    <row r="55" spans="1:18" ht="15.75" customHeight="1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v>0</v>
      </c>
      <c r="G55" s="47">
        <v>38</v>
      </c>
      <c r="H55" s="149">
        <f t="shared" ref="H55:H60" si="16">G55*E55</f>
        <v>0.98799999999999999</v>
      </c>
      <c r="I55" s="7">
        <f t="shared" ref="I55:I64" si="17">J55*G55</f>
        <v>0</v>
      </c>
      <c r="J55" s="8">
        <f>F55*E55</f>
        <v>0</v>
      </c>
      <c r="L55" s="17"/>
      <c r="N55" s="82"/>
      <c r="O55" s="82"/>
      <c r="P55" s="82"/>
      <c r="Q55" s="123"/>
    </row>
    <row r="56" spans="1:18" ht="15.75" customHeight="1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0</v>
      </c>
      <c r="G56" s="47">
        <v>115</v>
      </c>
      <c r="H56" s="149">
        <f t="shared" si="16"/>
        <v>0.69000000000000006</v>
      </c>
      <c r="I56" s="7">
        <f t="shared" si="17"/>
        <v>0</v>
      </c>
      <c r="J56" s="8">
        <f t="shared" ref="J56:J60" si="18">F56*E56</f>
        <v>0</v>
      </c>
      <c r="L56" s="17"/>
      <c r="N56" s="82"/>
      <c r="O56" s="82"/>
      <c r="P56" s="82"/>
      <c r="Q56" s="123"/>
    </row>
    <row r="57" spans="1:18" ht="15.75" customHeight="1" x14ac:dyDescent="0.25">
      <c r="A57" s="181"/>
      <c r="B57" s="60">
        <f t="shared" ref="B57:B72" si="19">B56</f>
        <v>2</v>
      </c>
      <c r="C57" s="193"/>
      <c r="D57" s="36" t="s">
        <v>8</v>
      </c>
      <c r="E57" s="44">
        <v>3.5000000000000003E-2</v>
      </c>
      <c r="F57" s="58">
        <f t="shared" ref="F57:F72" si="20">F56</f>
        <v>0</v>
      </c>
      <c r="G57" s="47">
        <v>50</v>
      </c>
      <c r="H57" s="149">
        <f t="shared" si="16"/>
        <v>1.7500000000000002</v>
      </c>
      <c r="I57" s="7">
        <f t="shared" si="17"/>
        <v>0</v>
      </c>
      <c r="J57" s="8">
        <f>F57*E57</f>
        <v>0</v>
      </c>
      <c r="L57" s="17"/>
      <c r="N57" s="82"/>
      <c r="O57" s="82"/>
      <c r="P57" s="82"/>
      <c r="Q57" s="123"/>
    </row>
    <row r="58" spans="1:18" ht="15.75" customHeight="1" x14ac:dyDescent="0.25">
      <c r="A58" s="181"/>
      <c r="B58" s="60">
        <f t="shared" si="19"/>
        <v>2</v>
      </c>
      <c r="C58" s="193"/>
      <c r="D58" s="36" t="s">
        <v>10</v>
      </c>
      <c r="E58" s="44">
        <v>2.5000000000000001E-2</v>
      </c>
      <c r="F58" s="58">
        <f t="shared" si="20"/>
        <v>0</v>
      </c>
      <c r="G58" s="47">
        <v>55</v>
      </c>
      <c r="H58" s="149">
        <f t="shared" si="16"/>
        <v>1.375</v>
      </c>
      <c r="I58" s="7">
        <f t="shared" si="17"/>
        <v>0</v>
      </c>
      <c r="J58" s="8">
        <f t="shared" si="18"/>
        <v>0</v>
      </c>
      <c r="L58" s="17"/>
      <c r="N58" s="82"/>
      <c r="O58" s="82"/>
      <c r="P58" s="82"/>
      <c r="Q58" s="123"/>
    </row>
    <row r="59" spans="1:18" ht="15.75" customHeight="1" x14ac:dyDescent="0.25">
      <c r="A59" s="181"/>
      <c r="B59" s="60">
        <f t="shared" si="19"/>
        <v>2</v>
      </c>
      <c r="C59" s="193"/>
      <c r="D59" s="36" t="s">
        <v>9</v>
      </c>
      <c r="E59" s="44">
        <v>1.9E-2</v>
      </c>
      <c r="F59" s="58">
        <f t="shared" si="20"/>
        <v>0</v>
      </c>
      <c r="G59" s="47">
        <v>40</v>
      </c>
      <c r="H59" s="149">
        <f t="shared" si="16"/>
        <v>0.76</v>
      </c>
      <c r="I59" s="7">
        <f t="shared" si="17"/>
        <v>0</v>
      </c>
      <c r="J59" s="8">
        <f t="shared" si="18"/>
        <v>0</v>
      </c>
      <c r="L59" s="17"/>
      <c r="N59" s="82"/>
      <c r="O59" s="82"/>
      <c r="P59" s="82"/>
      <c r="Q59" s="123"/>
    </row>
    <row r="60" spans="1:18" ht="15.75" customHeight="1" x14ac:dyDescent="0.25">
      <c r="A60" s="181"/>
      <c r="B60" s="60">
        <f t="shared" si="19"/>
        <v>2</v>
      </c>
      <c r="C60" s="194"/>
      <c r="D60" s="36" t="s">
        <v>11</v>
      </c>
      <c r="E60" s="44">
        <v>1.7999999999999999E-2</v>
      </c>
      <c r="F60" s="58">
        <f t="shared" si="20"/>
        <v>0</v>
      </c>
      <c r="G60" s="47">
        <v>27</v>
      </c>
      <c r="H60" s="149">
        <f t="shared" si="16"/>
        <v>0.48599999999999999</v>
      </c>
      <c r="I60" s="7">
        <f t="shared" si="17"/>
        <v>0</v>
      </c>
      <c r="J60" s="8">
        <f t="shared" si="18"/>
        <v>0</v>
      </c>
      <c r="N60" s="82"/>
      <c r="O60" s="82"/>
      <c r="P60" s="82"/>
      <c r="Q60" s="123"/>
    </row>
    <row r="61" spans="1:18" ht="15.75" customHeight="1" x14ac:dyDescent="0.25">
      <c r="A61" s="181"/>
      <c r="B61" s="60">
        <f t="shared" si="19"/>
        <v>2</v>
      </c>
      <c r="C61" s="192" t="s">
        <v>28</v>
      </c>
      <c r="D61" s="36" t="s">
        <v>81</v>
      </c>
      <c r="E61" s="6">
        <f>H61/G61</f>
        <v>7.0252500000000023E-2</v>
      </c>
      <c r="F61" s="58">
        <f t="shared" si="20"/>
        <v>0</v>
      </c>
      <c r="G61" s="49">
        <v>400</v>
      </c>
      <c r="H61" s="5">
        <f>61-H55-H56-H57-H58-H59-H60-H62-H63-H64-H65-H66-H67-H68-H69-H70-H71-H72</f>
        <v>28.10100000000001</v>
      </c>
      <c r="I61" s="7">
        <f t="shared" si="17"/>
        <v>0</v>
      </c>
      <c r="J61" s="8">
        <f>F61*E61</f>
        <v>0</v>
      </c>
      <c r="N61" s="82"/>
      <c r="O61" s="82"/>
      <c r="P61" s="82"/>
      <c r="Q61" s="123"/>
    </row>
    <row r="62" spans="1:18" ht="15.75" customHeight="1" x14ac:dyDescent="0.25">
      <c r="A62" s="181"/>
      <c r="B62" s="60">
        <f t="shared" si="19"/>
        <v>2</v>
      </c>
      <c r="C62" s="193"/>
      <c r="D62" s="36" t="s">
        <v>57</v>
      </c>
      <c r="E62" s="6">
        <v>0.03</v>
      </c>
      <c r="F62" s="58">
        <f t="shared" si="20"/>
        <v>0</v>
      </c>
      <c r="G62" s="49">
        <v>130</v>
      </c>
      <c r="H62" s="5">
        <f>G62*E62</f>
        <v>3.9</v>
      </c>
      <c r="I62" s="7">
        <f t="shared" si="17"/>
        <v>0</v>
      </c>
      <c r="J62" s="8">
        <f t="shared" ref="J62:J72" si="21">F62*E62</f>
        <v>0</v>
      </c>
      <c r="N62" s="82"/>
      <c r="O62" s="82"/>
      <c r="P62" s="82"/>
      <c r="Q62" s="123"/>
    </row>
    <row r="63" spans="1:18" ht="15.75" customHeight="1" x14ac:dyDescent="0.25">
      <c r="A63" s="181"/>
      <c r="B63" s="60">
        <f t="shared" si="19"/>
        <v>2</v>
      </c>
      <c r="C63" s="193"/>
      <c r="D63" s="36" t="s">
        <v>32</v>
      </c>
      <c r="E63" s="6">
        <v>1.2E-2</v>
      </c>
      <c r="F63" s="58">
        <f t="shared" si="20"/>
        <v>0</v>
      </c>
      <c r="G63" s="49">
        <v>190</v>
      </c>
      <c r="H63" s="5">
        <f>G63*E63</f>
        <v>2.2800000000000002</v>
      </c>
      <c r="I63" s="7">
        <f t="shared" si="17"/>
        <v>0</v>
      </c>
      <c r="J63" s="8">
        <f t="shared" si="21"/>
        <v>0</v>
      </c>
      <c r="N63" s="82"/>
      <c r="O63" s="82"/>
      <c r="P63" s="82"/>
      <c r="Q63" s="123"/>
    </row>
    <row r="64" spans="1:18" ht="15.75" customHeight="1" x14ac:dyDescent="0.25">
      <c r="A64" s="181"/>
      <c r="B64" s="60">
        <f t="shared" si="19"/>
        <v>2</v>
      </c>
      <c r="C64" s="193"/>
      <c r="D64" s="36" t="s">
        <v>24</v>
      </c>
      <c r="E64" s="6">
        <v>2E-3</v>
      </c>
      <c r="F64" s="58">
        <f t="shared" si="20"/>
        <v>0</v>
      </c>
      <c r="G64" s="47">
        <v>290</v>
      </c>
      <c r="H64" s="5">
        <f>G64*E64</f>
        <v>0.57999999999999996</v>
      </c>
      <c r="I64" s="7">
        <f t="shared" si="17"/>
        <v>0</v>
      </c>
      <c r="J64" s="8">
        <f t="shared" si="21"/>
        <v>0</v>
      </c>
      <c r="N64" s="82"/>
      <c r="O64" s="82"/>
      <c r="P64" s="82"/>
      <c r="Q64" s="123"/>
    </row>
    <row r="65" spans="1:17" ht="15.75" customHeight="1" x14ac:dyDescent="0.25">
      <c r="A65" s="181"/>
      <c r="B65" s="60">
        <f t="shared" si="19"/>
        <v>2</v>
      </c>
      <c r="C65" s="194"/>
      <c r="D65" s="36" t="s">
        <v>79</v>
      </c>
      <c r="E65" s="6">
        <v>0.2</v>
      </c>
      <c r="F65" s="58">
        <f t="shared" si="20"/>
        <v>0</v>
      </c>
      <c r="G65" s="47"/>
      <c r="H65" s="5"/>
      <c r="I65" s="7"/>
      <c r="J65" s="8">
        <f t="shared" si="21"/>
        <v>0</v>
      </c>
      <c r="N65" s="82"/>
      <c r="O65" s="82"/>
      <c r="P65" s="82"/>
      <c r="Q65" s="123"/>
    </row>
    <row r="66" spans="1:17" ht="15.75" customHeight="1" x14ac:dyDescent="0.25">
      <c r="A66" s="181"/>
      <c r="B66" s="60">
        <f t="shared" si="19"/>
        <v>2</v>
      </c>
      <c r="C66" s="192" t="s">
        <v>82</v>
      </c>
      <c r="D66" s="36" t="s">
        <v>8</v>
      </c>
      <c r="E66" s="6">
        <v>0.2</v>
      </c>
      <c r="F66" s="58">
        <f t="shared" si="20"/>
        <v>0</v>
      </c>
      <c r="G66" s="47">
        <v>50</v>
      </c>
      <c r="H66" s="5">
        <f>G66*E66</f>
        <v>10</v>
      </c>
      <c r="I66" s="7">
        <f>J66*G66</f>
        <v>0</v>
      </c>
      <c r="J66" s="8">
        <f t="shared" si="21"/>
        <v>0</v>
      </c>
      <c r="N66" s="82"/>
      <c r="O66" s="82"/>
      <c r="P66" s="82"/>
      <c r="Q66" s="123"/>
    </row>
    <row r="67" spans="1:17" ht="15.75" customHeight="1" x14ac:dyDescent="0.25">
      <c r="A67" s="181"/>
      <c r="B67" s="60">
        <f t="shared" si="19"/>
        <v>2</v>
      </c>
      <c r="C67" s="194"/>
      <c r="D67" s="36" t="s">
        <v>27</v>
      </c>
      <c r="E67" s="6">
        <v>5.0000000000000001E-3</v>
      </c>
      <c r="F67" s="58">
        <f t="shared" si="20"/>
        <v>0</v>
      </c>
      <c r="G67" s="47">
        <v>750</v>
      </c>
      <c r="H67" s="5">
        <f>G67*E67</f>
        <v>3.75</v>
      </c>
      <c r="I67" s="7">
        <f>J67*G67</f>
        <v>0</v>
      </c>
      <c r="J67" s="8">
        <f t="shared" si="21"/>
        <v>0</v>
      </c>
      <c r="N67" s="82"/>
      <c r="O67" s="82"/>
      <c r="P67" s="82"/>
      <c r="Q67" s="123"/>
    </row>
    <row r="68" spans="1:17" ht="15.75" customHeight="1" x14ac:dyDescent="0.25">
      <c r="A68" s="181"/>
      <c r="B68" s="60">
        <f t="shared" si="19"/>
        <v>2</v>
      </c>
      <c r="C68" s="183" t="s">
        <v>99</v>
      </c>
      <c r="D68" s="36" t="s">
        <v>14</v>
      </c>
      <c r="E68" s="6">
        <v>4.5999999999999999E-2</v>
      </c>
      <c r="F68" s="58">
        <f t="shared" si="20"/>
        <v>0</v>
      </c>
      <c r="G68" s="49">
        <v>70</v>
      </c>
      <c r="H68" s="5">
        <f>G68*E68</f>
        <v>3.2199999999999998</v>
      </c>
      <c r="I68" s="7">
        <f>J68*G68</f>
        <v>0</v>
      </c>
      <c r="J68" s="8">
        <f t="shared" si="21"/>
        <v>0</v>
      </c>
      <c r="N68" s="82"/>
      <c r="O68" s="82"/>
      <c r="P68" s="82"/>
      <c r="Q68" s="123"/>
    </row>
    <row r="69" spans="1:17" ht="15.75" customHeight="1" x14ac:dyDescent="0.25">
      <c r="A69" s="181"/>
      <c r="B69" s="60">
        <f t="shared" si="19"/>
        <v>2</v>
      </c>
      <c r="C69" s="184"/>
      <c r="D69" s="36" t="s">
        <v>12</v>
      </c>
      <c r="E69" s="6">
        <v>2.4E-2</v>
      </c>
      <c r="F69" s="58">
        <f t="shared" si="20"/>
        <v>0</v>
      </c>
      <c r="G69" s="47">
        <v>55</v>
      </c>
      <c r="H69" s="5">
        <f>G69*E69</f>
        <v>1.32</v>
      </c>
      <c r="I69" s="7">
        <f>J69*G69</f>
        <v>0</v>
      </c>
      <c r="J69" s="8">
        <f t="shared" si="21"/>
        <v>0</v>
      </c>
      <c r="L69"/>
      <c r="M69"/>
      <c r="N69" s="82"/>
      <c r="O69" s="82"/>
      <c r="P69" s="82"/>
      <c r="Q69" s="123"/>
    </row>
    <row r="70" spans="1:17" ht="15.75" customHeight="1" x14ac:dyDescent="0.25">
      <c r="A70" s="181"/>
      <c r="B70" s="60">
        <f t="shared" si="19"/>
        <v>2</v>
      </c>
      <c r="C70" s="184"/>
      <c r="D70" s="36" t="s">
        <v>13</v>
      </c>
      <c r="E70" s="40">
        <v>2.0000000000000001E-4</v>
      </c>
      <c r="F70" s="58">
        <f t="shared" si="20"/>
        <v>0</v>
      </c>
      <c r="G70" s="47">
        <v>1000</v>
      </c>
      <c r="H70" s="5">
        <f>G70*E70</f>
        <v>0.2</v>
      </c>
      <c r="I70" s="7">
        <f>J70*G70</f>
        <v>0</v>
      </c>
      <c r="J70" s="8">
        <f t="shared" si="21"/>
        <v>0</v>
      </c>
      <c r="L70"/>
      <c r="M70"/>
      <c r="N70" s="82"/>
      <c r="O70" s="82"/>
      <c r="P70" s="82"/>
      <c r="Q70" s="123"/>
    </row>
    <row r="71" spans="1:17" ht="15.75" customHeight="1" x14ac:dyDescent="0.25">
      <c r="A71" s="181"/>
      <c r="B71" s="60">
        <f t="shared" si="19"/>
        <v>2</v>
      </c>
      <c r="C71" s="185"/>
      <c r="D71" s="36" t="s">
        <v>79</v>
      </c>
      <c r="E71" s="6">
        <v>0.17199999999999999</v>
      </c>
      <c r="F71" s="58">
        <f t="shared" si="20"/>
        <v>0</v>
      </c>
      <c r="G71" s="47"/>
      <c r="H71" s="5"/>
      <c r="I71" s="7"/>
      <c r="J71" s="8">
        <f t="shared" si="21"/>
        <v>0</v>
      </c>
      <c r="L71"/>
      <c r="M71"/>
      <c r="N71" s="82"/>
      <c r="O71" s="82"/>
      <c r="P71" s="82"/>
      <c r="Q71" s="123"/>
    </row>
    <row r="72" spans="1:17" ht="15.75" customHeight="1" x14ac:dyDescent="0.25">
      <c r="A72" s="191"/>
      <c r="B72" s="60">
        <f t="shared" si="19"/>
        <v>2</v>
      </c>
      <c r="C72" s="3" t="s">
        <v>38</v>
      </c>
      <c r="D72" s="41" t="s">
        <v>38</v>
      </c>
      <c r="E72" s="6">
        <v>0.04</v>
      </c>
      <c r="F72" s="58">
        <f t="shared" si="20"/>
        <v>0</v>
      </c>
      <c r="G72" s="47">
        <v>40</v>
      </c>
      <c r="H72" s="5">
        <f>G72*E72</f>
        <v>1.6</v>
      </c>
      <c r="I72" s="7">
        <f>J72*G72</f>
        <v>0</v>
      </c>
      <c r="J72" s="8">
        <f t="shared" si="21"/>
        <v>0</v>
      </c>
      <c r="L72"/>
      <c r="M72"/>
      <c r="N72" s="82"/>
      <c r="O72" s="82"/>
      <c r="P72" s="82"/>
      <c r="Q72" s="123"/>
    </row>
    <row r="73" spans="1:17" ht="15.75" customHeight="1" x14ac:dyDescent="0.25">
      <c r="A73" s="174" t="s">
        <v>41</v>
      </c>
      <c r="B73" s="174"/>
      <c r="C73" s="174"/>
      <c r="D73" s="174"/>
      <c r="E73" s="45"/>
      <c r="F73" s="144"/>
      <c r="G73" s="144"/>
      <c r="H73" s="2">
        <f>SUM(H55:H72)</f>
        <v>61.000000000000007</v>
      </c>
      <c r="I73" s="2">
        <f>SUM(I55:I72)</f>
        <v>0</v>
      </c>
      <c r="J73" s="45">
        <f>SUM(J55:J72)</f>
        <v>0</v>
      </c>
      <c r="L73"/>
      <c r="M73"/>
      <c r="N73" s="82"/>
      <c r="O73" s="82"/>
      <c r="P73" s="82"/>
      <c r="Q73" s="123"/>
    </row>
    <row r="74" spans="1:17" ht="15.75" customHeight="1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v>0</v>
      </c>
      <c r="G74" s="49">
        <v>40</v>
      </c>
      <c r="H74" s="149">
        <f t="shared" ref="H74:H82" si="22">E74*G74</f>
        <v>3.76</v>
      </c>
      <c r="I74" s="7">
        <f t="shared" ref="I74:I82" si="23">J74*G74</f>
        <v>0</v>
      </c>
      <c r="J74" s="6">
        <f>F74*E74</f>
        <v>0</v>
      </c>
      <c r="L74"/>
      <c r="M74"/>
      <c r="N74" s="82"/>
      <c r="O74" s="82"/>
      <c r="P74" s="82"/>
      <c r="Q74" s="123"/>
    </row>
    <row r="75" spans="1:17" ht="15.75" customHeight="1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0</v>
      </c>
      <c r="G75" s="49">
        <v>70</v>
      </c>
      <c r="H75" s="149">
        <f t="shared" si="22"/>
        <v>2.0300000000000002</v>
      </c>
      <c r="I75" s="7">
        <f t="shared" si="23"/>
        <v>0</v>
      </c>
      <c r="J75" s="6">
        <f t="shared" ref="J75:J90" si="24">F75*E75</f>
        <v>0</v>
      </c>
      <c r="L75"/>
      <c r="M75"/>
      <c r="N75" s="82"/>
      <c r="O75" s="82"/>
      <c r="P75" s="82"/>
      <c r="Q75" s="123"/>
    </row>
    <row r="76" spans="1:17" ht="15.75" customHeight="1" x14ac:dyDescent="0.25">
      <c r="A76" s="209"/>
      <c r="B76" s="57">
        <f t="shared" ref="B76:B90" si="25">B75</f>
        <v>2</v>
      </c>
      <c r="C76" s="195"/>
      <c r="D76" s="37" t="s">
        <v>15</v>
      </c>
      <c r="E76" s="6">
        <v>0.01</v>
      </c>
      <c r="F76" s="59">
        <f t="shared" ref="F76:F90" si="26">F75</f>
        <v>0</v>
      </c>
      <c r="G76" s="49">
        <v>130</v>
      </c>
      <c r="H76" s="149">
        <f t="shared" si="22"/>
        <v>1.3</v>
      </c>
      <c r="I76" s="7">
        <f t="shared" si="23"/>
        <v>0</v>
      </c>
      <c r="J76" s="6">
        <f t="shared" si="24"/>
        <v>0</v>
      </c>
      <c r="L76" s="17"/>
      <c r="N76" s="82"/>
      <c r="O76" s="82"/>
      <c r="P76" s="82"/>
      <c r="Q76" s="123"/>
    </row>
    <row r="77" spans="1:17" ht="15.75" customHeight="1" x14ac:dyDescent="0.25">
      <c r="A77" s="209"/>
      <c r="B77" s="57">
        <f t="shared" si="25"/>
        <v>2</v>
      </c>
      <c r="C77" s="195"/>
      <c r="D77" s="37" t="s">
        <v>12</v>
      </c>
      <c r="E77" s="6">
        <v>1E-3</v>
      </c>
      <c r="F77" s="59">
        <f t="shared" si="26"/>
        <v>0</v>
      </c>
      <c r="G77" s="48">
        <v>55</v>
      </c>
      <c r="H77" s="149">
        <f t="shared" si="22"/>
        <v>5.5E-2</v>
      </c>
      <c r="I77" s="7">
        <f t="shared" si="23"/>
        <v>0</v>
      </c>
      <c r="J77" s="6">
        <f t="shared" si="24"/>
        <v>0</v>
      </c>
      <c r="L77" s="17"/>
      <c r="N77" s="82"/>
      <c r="O77" s="82"/>
      <c r="P77" s="82"/>
      <c r="Q77" s="123"/>
    </row>
    <row r="78" spans="1:17" ht="15.75" customHeight="1" x14ac:dyDescent="0.25">
      <c r="A78" s="209"/>
      <c r="B78" s="57">
        <f t="shared" si="25"/>
        <v>2</v>
      </c>
      <c r="C78" s="210" t="s">
        <v>58</v>
      </c>
      <c r="D78" s="37" t="s">
        <v>8</v>
      </c>
      <c r="E78" s="6">
        <v>0.1</v>
      </c>
      <c r="F78" s="59">
        <f t="shared" si="26"/>
        <v>0</v>
      </c>
      <c r="G78" s="47">
        <v>50</v>
      </c>
      <c r="H78" s="149">
        <f t="shared" si="22"/>
        <v>5</v>
      </c>
      <c r="I78" s="7">
        <f t="shared" si="23"/>
        <v>0</v>
      </c>
      <c r="J78" s="6">
        <f t="shared" si="24"/>
        <v>0</v>
      </c>
      <c r="L78" s="17"/>
    </row>
    <row r="79" spans="1:17" ht="15.75" customHeight="1" x14ac:dyDescent="0.25">
      <c r="A79" s="209"/>
      <c r="B79" s="57">
        <f t="shared" si="25"/>
        <v>2</v>
      </c>
      <c r="C79" s="211"/>
      <c r="D79" s="37" t="s">
        <v>56</v>
      </c>
      <c r="E79" s="6">
        <v>0.01</v>
      </c>
      <c r="F79" s="59">
        <f t="shared" si="26"/>
        <v>0</v>
      </c>
      <c r="G79" s="48">
        <v>55</v>
      </c>
      <c r="H79" s="149">
        <f t="shared" si="22"/>
        <v>0.55000000000000004</v>
      </c>
      <c r="I79" s="7">
        <f t="shared" si="23"/>
        <v>0</v>
      </c>
      <c r="J79" s="6">
        <f t="shared" si="24"/>
        <v>0</v>
      </c>
      <c r="L79" s="17"/>
    </row>
    <row r="80" spans="1:17" ht="15.75" customHeight="1" x14ac:dyDescent="0.25">
      <c r="A80" s="209"/>
      <c r="B80" s="57">
        <f t="shared" si="25"/>
        <v>2</v>
      </c>
      <c r="C80" s="211"/>
      <c r="D80" s="37" t="s">
        <v>9</v>
      </c>
      <c r="E80" s="6">
        <v>1.2999999999999999E-2</v>
      </c>
      <c r="F80" s="59">
        <f t="shared" si="26"/>
        <v>0</v>
      </c>
      <c r="G80" s="48">
        <v>40</v>
      </c>
      <c r="H80" s="149">
        <f t="shared" si="22"/>
        <v>0.52</v>
      </c>
      <c r="I80" s="7">
        <f t="shared" si="23"/>
        <v>0</v>
      </c>
      <c r="J80" s="6">
        <f t="shared" si="24"/>
        <v>0</v>
      </c>
      <c r="L80" s="17"/>
    </row>
    <row r="81" spans="1:51" ht="15.75" customHeight="1" x14ac:dyDescent="0.25">
      <c r="A81" s="209"/>
      <c r="B81" s="57">
        <f t="shared" si="25"/>
        <v>2</v>
      </c>
      <c r="C81" s="211"/>
      <c r="D81" s="37" t="s">
        <v>11</v>
      </c>
      <c r="E81" s="6">
        <v>1.2E-2</v>
      </c>
      <c r="F81" s="59">
        <f t="shared" si="26"/>
        <v>0</v>
      </c>
      <c r="G81" s="48">
        <v>27</v>
      </c>
      <c r="H81" s="149">
        <f t="shared" si="22"/>
        <v>0.32400000000000001</v>
      </c>
      <c r="I81" s="7">
        <f t="shared" si="23"/>
        <v>0</v>
      </c>
      <c r="J81" s="6">
        <f t="shared" si="24"/>
        <v>0</v>
      </c>
      <c r="L81" s="17"/>
    </row>
    <row r="82" spans="1:51" ht="15.75" customHeight="1" x14ac:dyDescent="0.25">
      <c r="A82" s="209"/>
      <c r="B82" s="57">
        <f t="shared" si="25"/>
        <v>2</v>
      </c>
      <c r="C82" s="211"/>
      <c r="D82" s="37" t="s">
        <v>7</v>
      </c>
      <c r="E82" s="6">
        <v>3.0000000000000001E-3</v>
      </c>
      <c r="F82" s="59">
        <f t="shared" si="26"/>
        <v>0</v>
      </c>
      <c r="G82" s="48">
        <v>115</v>
      </c>
      <c r="H82" s="149">
        <f t="shared" si="22"/>
        <v>0.34500000000000003</v>
      </c>
      <c r="I82" s="7">
        <f t="shared" si="23"/>
        <v>0</v>
      </c>
      <c r="J82" s="6">
        <f t="shared" si="24"/>
        <v>0</v>
      </c>
      <c r="L82" s="17"/>
    </row>
    <row r="83" spans="1:51" ht="15.75" customHeight="1" x14ac:dyDescent="0.25">
      <c r="A83" s="209"/>
      <c r="B83" s="57">
        <f t="shared" si="25"/>
        <v>2</v>
      </c>
      <c r="C83" s="212"/>
      <c r="D83" s="37" t="s">
        <v>79</v>
      </c>
      <c r="E83" s="6">
        <v>0.188</v>
      </c>
      <c r="F83" s="59">
        <f t="shared" si="26"/>
        <v>0</v>
      </c>
      <c r="G83" s="48"/>
      <c r="H83" s="149"/>
      <c r="I83" s="7"/>
      <c r="J83" s="6">
        <f t="shared" si="24"/>
        <v>0</v>
      </c>
      <c r="L83" s="17"/>
    </row>
    <row r="84" spans="1:51" ht="15.75" customHeight="1" x14ac:dyDescent="0.25">
      <c r="A84" s="209"/>
      <c r="B84" s="57">
        <f t="shared" si="25"/>
        <v>2</v>
      </c>
      <c r="C84" s="186" t="s">
        <v>83</v>
      </c>
      <c r="D84" s="36" t="s">
        <v>61</v>
      </c>
      <c r="E84" s="6">
        <f>H84/G84</f>
        <v>7.2107692307692359E-2</v>
      </c>
      <c r="F84" s="59">
        <f t="shared" si="26"/>
        <v>0</v>
      </c>
      <c r="G84" s="47">
        <v>195</v>
      </c>
      <c r="H84" s="149">
        <f>61-H74-H75-H76-H77-H78-H79-H80-H81-H82-H85-H86-H87-H88-H89-H90</f>
        <v>14.061000000000011</v>
      </c>
      <c r="I84" s="7">
        <f t="shared" ref="I84:I90" si="27">J84*G84</f>
        <v>0</v>
      </c>
      <c r="J84" s="6">
        <f t="shared" si="24"/>
        <v>0</v>
      </c>
      <c r="L84" s="17"/>
    </row>
    <row r="85" spans="1:51" ht="15.75" customHeight="1" x14ac:dyDescent="0.25">
      <c r="A85" s="209"/>
      <c r="B85" s="57">
        <f t="shared" si="25"/>
        <v>2</v>
      </c>
      <c r="C85" s="188"/>
      <c r="D85" s="36" t="s">
        <v>11</v>
      </c>
      <c r="E85" s="6">
        <v>2.5000000000000001E-2</v>
      </c>
      <c r="F85" s="59">
        <f t="shared" si="26"/>
        <v>0</v>
      </c>
      <c r="G85" s="47">
        <v>27</v>
      </c>
      <c r="H85" s="149">
        <f t="shared" ref="H85:H90" si="28">E85*G85</f>
        <v>0.67500000000000004</v>
      </c>
      <c r="I85" s="7">
        <f t="shared" si="27"/>
        <v>0</v>
      </c>
      <c r="J85" s="6">
        <f>F85*E85</f>
        <v>0</v>
      </c>
      <c r="L85" s="17"/>
    </row>
    <row r="86" spans="1:51" ht="15.75" customHeight="1" x14ac:dyDescent="0.25">
      <c r="A86" s="209"/>
      <c r="B86" s="57">
        <f t="shared" si="25"/>
        <v>2</v>
      </c>
      <c r="C86" s="204" t="s">
        <v>91</v>
      </c>
      <c r="D86" s="36" t="s">
        <v>87</v>
      </c>
      <c r="E86" s="44">
        <v>0.06</v>
      </c>
      <c r="F86" s="59">
        <f t="shared" si="26"/>
        <v>0</v>
      </c>
      <c r="G86" s="47">
        <v>58</v>
      </c>
      <c r="H86" s="149">
        <f t="shared" si="28"/>
        <v>3.48</v>
      </c>
      <c r="I86" s="149">
        <f t="shared" si="27"/>
        <v>0</v>
      </c>
      <c r="J86" s="149">
        <f>F86*E86</f>
        <v>0</v>
      </c>
      <c r="L86" s="17"/>
    </row>
    <row r="87" spans="1:51" ht="15.75" customHeight="1" x14ac:dyDescent="0.25">
      <c r="A87" s="209"/>
      <c r="B87" s="57">
        <f t="shared" si="25"/>
        <v>2</v>
      </c>
      <c r="C87" s="204"/>
      <c r="D87" s="37" t="s">
        <v>27</v>
      </c>
      <c r="E87" s="6">
        <v>6.0000000000000001E-3</v>
      </c>
      <c r="F87" s="59">
        <f t="shared" si="26"/>
        <v>0</v>
      </c>
      <c r="G87" s="48">
        <v>750</v>
      </c>
      <c r="H87" s="149">
        <f t="shared" si="28"/>
        <v>4.5</v>
      </c>
      <c r="I87" s="7">
        <f t="shared" si="27"/>
        <v>0</v>
      </c>
      <c r="J87" s="6">
        <f t="shared" si="24"/>
        <v>0</v>
      </c>
      <c r="L87" s="17"/>
    </row>
    <row r="88" spans="1:51" ht="15.75" customHeight="1" x14ac:dyDescent="0.25">
      <c r="A88" s="209"/>
      <c r="B88" s="57">
        <f t="shared" si="25"/>
        <v>2</v>
      </c>
      <c r="C88" s="148" t="s">
        <v>65</v>
      </c>
      <c r="D88" s="38" t="s">
        <v>65</v>
      </c>
      <c r="E88" s="44">
        <v>0.2</v>
      </c>
      <c r="F88" s="59">
        <f t="shared" si="26"/>
        <v>0</v>
      </c>
      <c r="G88" s="47">
        <v>65</v>
      </c>
      <c r="H88" s="149">
        <f t="shared" si="28"/>
        <v>13</v>
      </c>
      <c r="I88" s="7">
        <f t="shared" si="27"/>
        <v>0</v>
      </c>
      <c r="J88" s="8">
        <f t="shared" si="24"/>
        <v>0</v>
      </c>
      <c r="L88" s="17"/>
      <c r="M88"/>
      <c r="N88"/>
      <c r="O88"/>
    </row>
    <row r="89" spans="1:51" ht="15.75" customHeight="1" x14ac:dyDescent="0.25">
      <c r="A89" s="209"/>
      <c r="B89" s="57">
        <f t="shared" si="25"/>
        <v>2</v>
      </c>
      <c r="C89" s="146" t="s">
        <v>38</v>
      </c>
      <c r="D89" s="37" t="s">
        <v>38</v>
      </c>
      <c r="E89" s="6">
        <v>0.04</v>
      </c>
      <c r="F89" s="59">
        <f t="shared" si="26"/>
        <v>0</v>
      </c>
      <c r="G89" s="48">
        <v>40</v>
      </c>
      <c r="H89" s="149">
        <f t="shared" si="28"/>
        <v>1.6</v>
      </c>
      <c r="I89" s="7">
        <f t="shared" si="27"/>
        <v>0</v>
      </c>
      <c r="J89" s="6">
        <f t="shared" si="24"/>
        <v>0</v>
      </c>
      <c r="L89" s="17"/>
      <c r="M89"/>
      <c r="N89"/>
      <c r="O89"/>
    </row>
    <row r="90" spans="1:51" ht="15.75" customHeight="1" x14ac:dyDescent="0.25">
      <c r="A90" s="209"/>
      <c r="B90" s="57">
        <f t="shared" si="25"/>
        <v>2</v>
      </c>
      <c r="C90" s="147" t="s">
        <v>70</v>
      </c>
      <c r="D90" s="36" t="s">
        <v>70</v>
      </c>
      <c r="E90" s="8">
        <v>0.1</v>
      </c>
      <c r="F90" s="59">
        <f t="shared" si="26"/>
        <v>0</v>
      </c>
      <c r="G90" s="48">
        <v>98</v>
      </c>
      <c r="H90" s="149">
        <f t="shared" si="28"/>
        <v>9.8000000000000007</v>
      </c>
      <c r="I90" s="7">
        <f t="shared" si="27"/>
        <v>0</v>
      </c>
      <c r="J90" s="6">
        <f t="shared" si="24"/>
        <v>0</v>
      </c>
      <c r="L90"/>
      <c r="M90"/>
      <c r="N90"/>
      <c r="O90"/>
      <c r="P90"/>
      <c r="Q90"/>
      <c r="R90"/>
    </row>
    <row r="91" spans="1:51" ht="15.75" customHeight="1" x14ac:dyDescent="0.25">
      <c r="A91" s="174" t="s">
        <v>41</v>
      </c>
      <c r="B91" s="174"/>
      <c r="C91" s="174"/>
      <c r="D91" s="174"/>
      <c r="E91" s="45"/>
      <c r="F91" s="144"/>
      <c r="G91" s="144"/>
      <c r="H91" s="2">
        <f>SUM(H74:H90)</f>
        <v>61.000000000000014</v>
      </c>
      <c r="I91" s="2">
        <f t="shared" ref="I91:J91" si="29">SUM(I74:I90)</f>
        <v>0</v>
      </c>
      <c r="J91" s="45">
        <f t="shared" si="29"/>
        <v>0</v>
      </c>
      <c r="L91"/>
      <c r="M91"/>
      <c r="N91"/>
      <c r="O91"/>
    </row>
    <row r="92" spans="1:51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</row>
    <row r="93" spans="1:51" customFormat="1" ht="15.75" customHeight="1" x14ac:dyDescent="0.25">
      <c r="E93" s="27"/>
    </row>
    <row r="94" spans="1:51" customFormat="1" ht="15.75" customHeight="1" x14ac:dyDescent="0.25">
      <c r="E94" s="27"/>
    </row>
    <row r="95" spans="1:51" customFormat="1" ht="15.75" customHeight="1" x14ac:dyDescent="0.25">
      <c r="E95" s="27"/>
    </row>
    <row r="96" spans="1:51" customFormat="1" ht="15.75" customHeight="1" x14ac:dyDescent="0.25">
      <c r="E96" s="27"/>
    </row>
    <row r="97" spans="1:51" customFormat="1" ht="15.75" customHeight="1" x14ac:dyDescent="0.25">
      <c r="E97" s="27"/>
    </row>
    <row r="98" spans="1:51" customFormat="1" ht="15.75" customHeight="1" x14ac:dyDescent="0.25">
      <c r="E98" s="27"/>
    </row>
    <row r="99" spans="1:51" customFormat="1" ht="15.75" customHeight="1" x14ac:dyDescent="0.25">
      <c r="E99" s="27"/>
    </row>
    <row r="100" spans="1:51" customFormat="1" ht="15.75" customHeight="1" x14ac:dyDescent="0.25">
      <c r="E100" s="27"/>
    </row>
    <row r="101" spans="1:51" customFormat="1" ht="15.75" customHeight="1" x14ac:dyDescent="0.25">
      <c r="E101" s="27"/>
    </row>
    <row r="102" spans="1:51" customFormat="1" ht="15.75" customHeight="1" x14ac:dyDescent="0.25">
      <c r="E102" s="27"/>
    </row>
    <row r="103" spans="1:51" customFormat="1" ht="15.75" customHeight="1" x14ac:dyDescent="0.25">
      <c r="E103" s="27"/>
    </row>
    <row r="104" spans="1:51" customFormat="1" ht="15.75" customHeight="1" x14ac:dyDescent="0.25">
      <c r="E104" s="27"/>
    </row>
    <row r="105" spans="1:51" customFormat="1" ht="15.75" customHeight="1" x14ac:dyDescent="0.25">
      <c r="E105" s="27"/>
      <c r="L105" s="13"/>
      <c r="M105" s="13"/>
      <c r="N105" s="22"/>
      <c r="O105" s="13"/>
    </row>
    <row r="106" spans="1:51" customFormat="1" ht="32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2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1" ht="15" customHeight="1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8.5000000000000006E-2</v>
      </c>
      <c r="F107" s="47">
        <v>0</v>
      </c>
      <c r="G107" s="47">
        <v>160</v>
      </c>
      <c r="H107" s="5">
        <f>G107*E107</f>
        <v>13.600000000000001</v>
      </c>
      <c r="I107" s="7">
        <f t="shared" ref="I107:I116" si="30">J107*G107</f>
        <v>0</v>
      </c>
      <c r="J107" s="8">
        <f>F107*E107</f>
        <v>0</v>
      </c>
    </row>
    <row r="108" spans="1:51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0</v>
      </c>
      <c r="G108" s="47">
        <v>27</v>
      </c>
      <c r="H108" s="5">
        <f>G108*E108</f>
        <v>0.78300000000000003</v>
      </c>
      <c r="I108" s="7">
        <f t="shared" si="30"/>
        <v>0</v>
      </c>
      <c r="J108" s="8">
        <f t="shared" ref="J108:J127" si="31">F108*E108</f>
        <v>0</v>
      </c>
    </row>
    <row r="109" spans="1:51" ht="15.75" customHeight="1" x14ac:dyDescent="0.25">
      <c r="A109" s="201"/>
      <c r="B109" s="60">
        <f t="shared" ref="B109:B127" si="32">B108</f>
        <v>2</v>
      </c>
      <c r="C109" s="182"/>
      <c r="D109" s="37" t="s">
        <v>7</v>
      </c>
      <c r="E109" s="6">
        <v>3.0000000000000001E-3</v>
      </c>
      <c r="F109" s="58">
        <f t="shared" ref="F109:F127" si="33">F108</f>
        <v>0</v>
      </c>
      <c r="G109" s="47">
        <v>115</v>
      </c>
      <c r="H109" s="5">
        <f>G109*E109</f>
        <v>0.34500000000000003</v>
      </c>
      <c r="I109" s="7">
        <f t="shared" si="30"/>
        <v>0</v>
      </c>
      <c r="J109" s="8">
        <f t="shared" si="31"/>
        <v>0</v>
      </c>
    </row>
    <row r="110" spans="1:51" ht="15.75" customHeight="1" x14ac:dyDescent="0.25">
      <c r="A110" s="201"/>
      <c r="B110" s="60">
        <f t="shared" si="32"/>
        <v>2</v>
      </c>
      <c r="C110" s="183" t="s">
        <v>31</v>
      </c>
      <c r="D110" s="36" t="s">
        <v>81</v>
      </c>
      <c r="E110" s="6">
        <f>H110/G110</f>
        <v>1.0367499999999988E-2</v>
      </c>
      <c r="F110" s="58">
        <f t="shared" si="33"/>
        <v>0</v>
      </c>
      <c r="G110" s="47">
        <v>400</v>
      </c>
      <c r="H110" s="5">
        <f>61-H107-H108-H109-H111-H112-H113-H114-H115-H116-H117-H118-H119-H120-H121-H122-H123-H124-H125-H126-H127</f>
        <v>4.1469999999999949</v>
      </c>
      <c r="I110" s="7">
        <f t="shared" si="30"/>
        <v>0</v>
      </c>
      <c r="J110" s="8">
        <f t="shared" si="31"/>
        <v>0</v>
      </c>
    </row>
    <row r="111" spans="1:51" ht="15.75" customHeight="1" x14ac:dyDescent="0.25">
      <c r="A111" s="201"/>
      <c r="B111" s="60">
        <f t="shared" si="32"/>
        <v>2</v>
      </c>
      <c r="C111" s="184"/>
      <c r="D111" s="36" t="s">
        <v>8</v>
      </c>
      <c r="E111" s="6">
        <v>0.05</v>
      </c>
      <c r="F111" s="58">
        <f t="shared" si="33"/>
        <v>0</v>
      </c>
      <c r="G111" s="47">
        <v>50</v>
      </c>
      <c r="H111" s="5">
        <f t="shared" ref="H111:H116" si="34">G111*E111</f>
        <v>2.5</v>
      </c>
      <c r="I111" s="7">
        <f t="shared" si="30"/>
        <v>0</v>
      </c>
      <c r="J111" s="8">
        <f t="shared" si="31"/>
        <v>0</v>
      </c>
    </row>
    <row r="112" spans="1:51" ht="15.75" customHeight="1" x14ac:dyDescent="0.25">
      <c r="A112" s="201"/>
      <c r="B112" s="60">
        <f t="shared" si="32"/>
        <v>2</v>
      </c>
      <c r="C112" s="184"/>
      <c r="D112" s="36" t="s">
        <v>87</v>
      </c>
      <c r="E112" s="6">
        <v>6.0000000000000001E-3</v>
      </c>
      <c r="F112" s="58">
        <f t="shared" si="33"/>
        <v>0</v>
      </c>
      <c r="G112" s="47">
        <v>58</v>
      </c>
      <c r="H112" s="5">
        <f t="shared" si="34"/>
        <v>0.34800000000000003</v>
      </c>
      <c r="I112" s="7">
        <f t="shared" si="30"/>
        <v>0</v>
      </c>
      <c r="J112" s="8">
        <f t="shared" si="31"/>
        <v>0</v>
      </c>
    </row>
    <row r="113" spans="1:10" ht="15.75" customHeight="1" x14ac:dyDescent="0.25">
      <c r="A113" s="201"/>
      <c r="B113" s="60">
        <f t="shared" si="32"/>
        <v>2</v>
      </c>
      <c r="C113" s="184"/>
      <c r="D113" s="36" t="s">
        <v>9</v>
      </c>
      <c r="E113" s="6">
        <v>7.0000000000000001E-3</v>
      </c>
      <c r="F113" s="58">
        <f t="shared" si="33"/>
        <v>0</v>
      </c>
      <c r="G113" s="47">
        <v>40</v>
      </c>
      <c r="H113" s="5">
        <f t="shared" si="34"/>
        <v>0.28000000000000003</v>
      </c>
      <c r="I113" s="7">
        <f t="shared" si="30"/>
        <v>0</v>
      </c>
      <c r="J113" s="8">
        <f t="shared" si="31"/>
        <v>0</v>
      </c>
    </row>
    <row r="114" spans="1:10" ht="15.75" customHeight="1" x14ac:dyDescent="0.25">
      <c r="A114" s="201"/>
      <c r="B114" s="60">
        <f t="shared" si="32"/>
        <v>2</v>
      </c>
      <c r="C114" s="184"/>
      <c r="D114" s="37" t="s">
        <v>11</v>
      </c>
      <c r="E114" s="6">
        <v>8.0000000000000002E-3</v>
      </c>
      <c r="F114" s="58">
        <f t="shared" si="33"/>
        <v>0</v>
      </c>
      <c r="G114" s="47">
        <v>27</v>
      </c>
      <c r="H114" s="5">
        <f t="shared" si="34"/>
        <v>0.216</v>
      </c>
      <c r="I114" s="7">
        <f t="shared" si="30"/>
        <v>0</v>
      </c>
      <c r="J114" s="8">
        <f t="shared" si="31"/>
        <v>0</v>
      </c>
    </row>
    <row r="115" spans="1:10" ht="15.75" customHeight="1" x14ac:dyDescent="0.25">
      <c r="A115" s="201"/>
      <c r="B115" s="60">
        <f t="shared" si="32"/>
        <v>2</v>
      </c>
      <c r="C115" s="184"/>
      <c r="D115" s="37" t="s">
        <v>7</v>
      </c>
      <c r="E115" s="6">
        <v>3.0000000000000001E-3</v>
      </c>
      <c r="F115" s="58">
        <f t="shared" si="33"/>
        <v>0</v>
      </c>
      <c r="G115" s="47">
        <v>115</v>
      </c>
      <c r="H115" s="5">
        <f t="shared" si="34"/>
        <v>0.34500000000000003</v>
      </c>
      <c r="I115" s="7">
        <f t="shared" si="30"/>
        <v>0</v>
      </c>
      <c r="J115" s="8">
        <f t="shared" si="31"/>
        <v>0</v>
      </c>
    </row>
    <row r="116" spans="1:10" ht="15.75" customHeight="1" x14ac:dyDescent="0.25">
      <c r="A116" s="201"/>
      <c r="B116" s="60">
        <f t="shared" si="32"/>
        <v>2</v>
      </c>
      <c r="C116" s="184"/>
      <c r="D116" s="37" t="s">
        <v>32</v>
      </c>
      <c r="E116" s="6">
        <v>6.0000000000000001E-3</v>
      </c>
      <c r="F116" s="58">
        <f t="shared" si="33"/>
        <v>0</v>
      </c>
      <c r="G116" s="47">
        <v>190</v>
      </c>
      <c r="H116" s="5">
        <f t="shared" si="34"/>
        <v>1.1400000000000001</v>
      </c>
      <c r="I116" s="7">
        <f t="shared" si="30"/>
        <v>0</v>
      </c>
      <c r="J116" s="8">
        <f t="shared" si="31"/>
        <v>0</v>
      </c>
    </row>
    <row r="117" spans="1:10" ht="15.75" customHeight="1" x14ac:dyDescent="0.25">
      <c r="A117" s="201"/>
      <c r="B117" s="60">
        <f t="shared" si="32"/>
        <v>2</v>
      </c>
      <c r="C117" s="185"/>
      <c r="D117" s="37" t="s">
        <v>79</v>
      </c>
      <c r="E117" s="6">
        <v>0.188</v>
      </c>
      <c r="F117" s="58">
        <f t="shared" si="33"/>
        <v>0</v>
      </c>
      <c r="G117" s="47"/>
      <c r="H117" s="5"/>
      <c r="I117" s="7"/>
      <c r="J117" s="8">
        <f t="shared" si="31"/>
        <v>0</v>
      </c>
    </row>
    <row r="118" spans="1:10" ht="15.75" customHeight="1" x14ac:dyDescent="0.25">
      <c r="A118" s="201"/>
      <c r="B118" s="60">
        <f t="shared" si="32"/>
        <v>2</v>
      </c>
      <c r="C118" s="186" t="s">
        <v>86</v>
      </c>
      <c r="D118" s="36" t="s">
        <v>81</v>
      </c>
      <c r="E118" s="6">
        <v>4.9000000000000002E-2</v>
      </c>
      <c r="F118" s="58">
        <f t="shared" si="33"/>
        <v>0</v>
      </c>
      <c r="G118" s="47">
        <v>400</v>
      </c>
      <c r="H118" s="5">
        <f t="shared" ref="H118:H125" si="35">G118*E118</f>
        <v>19.600000000000001</v>
      </c>
      <c r="I118" s="7">
        <f t="shared" ref="I118:I125" si="36">J118*G118</f>
        <v>0</v>
      </c>
      <c r="J118" s="8">
        <f t="shared" si="31"/>
        <v>0</v>
      </c>
    </row>
    <row r="119" spans="1:10" ht="15.75" customHeight="1" x14ac:dyDescent="0.25">
      <c r="A119" s="201"/>
      <c r="B119" s="60">
        <f t="shared" si="32"/>
        <v>2</v>
      </c>
      <c r="C119" s="187"/>
      <c r="D119" s="36" t="s">
        <v>9</v>
      </c>
      <c r="E119" s="6">
        <v>3.0000000000000001E-3</v>
      </c>
      <c r="F119" s="58">
        <f t="shared" si="33"/>
        <v>0</v>
      </c>
      <c r="G119" s="47">
        <v>40</v>
      </c>
      <c r="H119" s="5">
        <f t="shared" si="35"/>
        <v>0.12</v>
      </c>
      <c r="I119" s="7">
        <f t="shared" si="36"/>
        <v>0</v>
      </c>
      <c r="J119" s="8">
        <f t="shared" si="31"/>
        <v>0</v>
      </c>
    </row>
    <row r="120" spans="1:10" ht="15.75" customHeight="1" x14ac:dyDescent="0.25">
      <c r="A120" s="201"/>
      <c r="B120" s="60">
        <f t="shared" si="32"/>
        <v>2</v>
      </c>
      <c r="C120" s="188"/>
      <c r="D120" s="36" t="s">
        <v>11</v>
      </c>
      <c r="E120" s="6">
        <v>3.0000000000000001E-3</v>
      </c>
      <c r="F120" s="58">
        <f t="shared" si="33"/>
        <v>0</v>
      </c>
      <c r="G120" s="47">
        <v>27</v>
      </c>
      <c r="H120" s="5">
        <f t="shared" si="35"/>
        <v>8.1000000000000003E-2</v>
      </c>
      <c r="I120" s="7">
        <f t="shared" si="36"/>
        <v>0</v>
      </c>
      <c r="J120" s="8">
        <f t="shared" si="31"/>
        <v>0</v>
      </c>
    </row>
    <row r="121" spans="1:10" ht="15.75" customHeight="1" x14ac:dyDescent="0.25">
      <c r="A121" s="201"/>
      <c r="B121" s="60">
        <f t="shared" si="32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3"/>
        <v>0</v>
      </c>
      <c r="G121" s="47">
        <v>55</v>
      </c>
      <c r="H121" s="5">
        <f t="shared" si="35"/>
        <v>2.8049999999999997</v>
      </c>
      <c r="I121" s="7">
        <f t="shared" si="36"/>
        <v>0</v>
      </c>
      <c r="J121" s="8">
        <f t="shared" si="31"/>
        <v>0</v>
      </c>
    </row>
    <row r="122" spans="1:10" ht="15.75" customHeight="1" x14ac:dyDescent="0.25">
      <c r="A122" s="201"/>
      <c r="B122" s="60">
        <f t="shared" si="32"/>
        <v>2</v>
      </c>
      <c r="C122" s="208"/>
      <c r="D122" s="36" t="s">
        <v>27</v>
      </c>
      <c r="E122" s="6">
        <v>5.0000000000000001E-3</v>
      </c>
      <c r="F122" s="58">
        <f t="shared" si="33"/>
        <v>0</v>
      </c>
      <c r="G122" s="47">
        <v>750</v>
      </c>
      <c r="H122" s="5">
        <f t="shared" si="35"/>
        <v>3.75</v>
      </c>
      <c r="I122" s="7">
        <f t="shared" si="36"/>
        <v>0</v>
      </c>
      <c r="J122" s="8">
        <f t="shared" si="31"/>
        <v>0</v>
      </c>
    </row>
    <row r="123" spans="1:10" ht="15.75" customHeight="1" x14ac:dyDescent="0.25">
      <c r="A123" s="201"/>
      <c r="B123" s="60">
        <f t="shared" si="32"/>
        <v>2</v>
      </c>
      <c r="C123" s="205" t="s">
        <v>93</v>
      </c>
      <c r="D123" s="36" t="s">
        <v>25</v>
      </c>
      <c r="E123" s="6">
        <v>4.5999999999999999E-2</v>
      </c>
      <c r="F123" s="58">
        <f t="shared" si="33"/>
        <v>0</v>
      </c>
      <c r="G123" s="47">
        <v>170</v>
      </c>
      <c r="H123" s="5">
        <f t="shared" si="35"/>
        <v>7.82</v>
      </c>
      <c r="I123" s="7">
        <f t="shared" si="36"/>
        <v>0</v>
      </c>
      <c r="J123" s="8">
        <f t="shared" si="31"/>
        <v>0</v>
      </c>
    </row>
    <row r="124" spans="1:10" ht="15.75" customHeight="1" x14ac:dyDescent="0.25">
      <c r="A124" s="201"/>
      <c r="B124" s="60">
        <f t="shared" si="32"/>
        <v>2</v>
      </c>
      <c r="C124" s="206"/>
      <c r="D124" s="36" t="s">
        <v>12</v>
      </c>
      <c r="E124" s="6">
        <v>2.4E-2</v>
      </c>
      <c r="F124" s="58">
        <f t="shared" si="33"/>
        <v>0</v>
      </c>
      <c r="G124" s="47">
        <v>55</v>
      </c>
      <c r="H124" s="5">
        <f t="shared" si="35"/>
        <v>1.32</v>
      </c>
      <c r="I124" s="7">
        <f t="shared" si="36"/>
        <v>0</v>
      </c>
      <c r="J124" s="8">
        <f t="shared" si="31"/>
        <v>0</v>
      </c>
    </row>
    <row r="125" spans="1:10" ht="15.75" customHeight="1" x14ac:dyDescent="0.25">
      <c r="A125" s="201"/>
      <c r="B125" s="60">
        <f t="shared" si="32"/>
        <v>2</v>
      </c>
      <c r="C125" s="206"/>
      <c r="D125" s="36" t="s">
        <v>13</v>
      </c>
      <c r="E125" s="40">
        <v>2.0000000000000001E-4</v>
      </c>
      <c r="F125" s="58">
        <f t="shared" si="33"/>
        <v>0</v>
      </c>
      <c r="G125" s="47">
        <v>1000</v>
      </c>
      <c r="H125" s="5">
        <f t="shared" si="35"/>
        <v>0.2</v>
      </c>
      <c r="I125" s="7">
        <f t="shared" si="36"/>
        <v>0</v>
      </c>
      <c r="J125" s="8">
        <f t="shared" si="31"/>
        <v>0</v>
      </c>
    </row>
    <row r="126" spans="1:10" ht="15.75" customHeight="1" x14ac:dyDescent="0.25">
      <c r="A126" s="201"/>
      <c r="B126" s="60">
        <f t="shared" si="32"/>
        <v>2</v>
      </c>
      <c r="C126" s="207"/>
      <c r="D126" s="36" t="s">
        <v>79</v>
      </c>
      <c r="E126" s="6">
        <v>0.17199999999999999</v>
      </c>
      <c r="F126" s="58">
        <f t="shared" si="33"/>
        <v>0</v>
      </c>
      <c r="G126" s="47"/>
      <c r="H126" s="5"/>
      <c r="I126" s="7"/>
      <c r="J126" s="8">
        <f t="shared" si="31"/>
        <v>0</v>
      </c>
    </row>
    <row r="127" spans="1:10" ht="15.75" customHeight="1" x14ac:dyDescent="0.25">
      <c r="A127" s="201"/>
      <c r="B127" s="60">
        <f t="shared" si="32"/>
        <v>2</v>
      </c>
      <c r="C127" s="3" t="s">
        <v>38</v>
      </c>
      <c r="D127" s="41" t="s">
        <v>38</v>
      </c>
      <c r="E127" s="6">
        <v>0.04</v>
      </c>
      <c r="F127" s="58">
        <f t="shared" si="33"/>
        <v>0</v>
      </c>
      <c r="G127" s="47">
        <v>40</v>
      </c>
      <c r="H127" s="5">
        <f>G127*E127</f>
        <v>1.6</v>
      </c>
      <c r="I127" s="7">
        <f>J127*G127</f>
        <v>0</v>
      </c>
      <c r="J127" s="8">
        <f t="shared" si="31"/>
        <v>0</v>
      </c>
    </row>
    <row r="128" spans="1:10" ht="15.75" customHeight="1" x14ac:dyDescent="0.25">
      <c r="A128" s="174" t="s">
        <v>41</v>
      </c>
      <c r="B128" s="174"/>
      <c r="C128" s="174"/>
      <c r="D128" s="174"/>
      <c r="E128" s="45"/>
      <c r="F128" s="144"/>
      <c r="G128" s="144"/>
      <c r="H128" s="2">
        <f>SUM(H107:H127)</f>
        <v>61.000000000000007</v>
      </c>
      <c r="I128" s="2">
        <f t="shared" ref="I128:J128" si="37">SUM(I107:I127)</f>
        <v>0</v>
      </c>
      <c r="J128" s="45">
        <f t="shared" si="37"/>
        <v>0</v>
      </c>
    </row>
    <row r="129" spans="1:10" ht="15.75" customHeight="1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v>0</v>
      </c>
      <c r="G129" s="47">
        <v>38</v>
      </c>
      <c r="H129" s="5">
        <f t="shared" ref="H129:H137" si="38">G129*E129</f>
        <v>1.748</v>
      </c>
      <c r="I129" s="7">
        <f t="shared" ref="I129:I137" si="39">J129*G129</f>
        <v>0</v>
      </c>
      <c r="J129" s="8">
        <f>F129*E129</f>
        <v>0</v>
      </c>
    </row>
    <row r="130" spans="1:10" ht="15.75" customHeight="1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0</v>
      </c>
      <c r="G130" s="48">
        <v>110</v>
      </c>
      <c r="H130" s="5">
        <f t="shared" si="38"/>
        <v>2.2000000000000002</v>
      </c>
      <c r="I130" s="7">
        <f t="shared" si="39"/>
        <v>0</v>
      </c>
      <c r="J130" s="8">
        <f t="shared" ref="J130:J151" si="40">F130*E130</f>
        <v>0</v>
      </c>
    </row>
    <row r="131" spans="1:10" ht="15.75" customHeight="1" x14ac:dyDescent="0.25">
      <c r="A131" s="201"/>
      <c r="B131" s="60">
        <f t="shared" ref="B131:B151" si="41">B130</f>
        <v>2</v>
      </c>
      <c r="C131" s="182"/>
      <c r="D131" s="37" t="s">
        <v>7</v>
      </c>
      <c r="E131" s="6">
        <v>3.0000000000000001E-3</v>
      </c>
      <c r="F131" s="58">
        <f t="shared" ref="F131:F151" si="42">F130</f>
        <v>0</v>
      </c>
      <c r="G131" s="49">
        <v>115</v>
      </c>
      <c r="H131" s="5">
        <f t="shared" si="38"/>
        <v>0.34500000000000003</v>
      </c>
      <c r="I131" s="7">
        <f t="shared" si="39"/>
        <v>0</v>
      </c>
      <c r="J131" s="8">
        <f t="shared" si="40"/>
        <v>0</v>
      </c>
    </row>
    <row r="132" spans="1:10" ht="15.75" customHeight="1" x14ac:dyDescent="0.25">
      <c r="A132" s="201"/>
      <c r="B132" s="60">
        <f t="shared" si="41"/>
        <v>2</v>
      </c>
      <c r="C132" s="182"/>
      <c r="D132" s="36" t="s">
        <v>9</v>
      </c>
      <c r="E132" s="6">
        <v>1.3000000000000001E-2</v>
      </c>
      <c r="F132" s="58">
        <f t="shared" si="42"/>
        <v>0</v>
      </c>
      <c r="G132" s="49">
        <v>40</v>
      </c>
      <c r="H132" s="5">
        <f t="shared" si="38"/>
        <v>0.52</v>
      </c>
      <c r="I132" s="7">
        <f t="shared" si="39"/>
        <v>0</v>
      </c>
      <c r="J132" s="8">
        <f t="shared" si="40"/>
        <v>0</v>
      </c>
    </row>
    <row r="133" spans="1:10" ht="15.75" customHeight="1" x14ac:dyDescent="0.25">
      <c r="A133" s="201"/>
      <c r="B133" s="60">
        <f t="shared" si="41"/>
        <v>2</v>
      </c>
      <c r="C133" s="183" t="s">
        <v>72</v>
      </c>
      <c r="D133" s="36" t="s">
        <v>8</v>
      </c>
      <c r="E133" s="6">
        <v>0.107</v>
      </c>
      <c r="F133" s="58">
        <f t="shared" si="42"/>
        <v>0</v>
      </c>
      <c r="G133" s="47">
        <v>50</v>
      </c>
      <c r="H133" s="5">
        <f t="shared" si="38"/>
        <v>5.35</v>
      </c>
      <c r="I133" s="42">
        <f t="shared" si="39"/>
        <v>0</v>
      </c>
      <c r="J133" s="28">
        <f t="shared" si="40"/>
        <v>0</v>
      </c>
    </row>
    <row r="134" spans="1:10" ht="15.75" customHeight="1" x14ac:dyDescent="0.25">
      <c r="A134" s="201"/>
      <c r="B134" s="60">
        <f t="shared" si="41"/>
        <v>2</v>
      </c>
      <c r="C134" s="184"/>
      <c r="D134" s="36" t="s">
        <v>73</v>
      </c>
      <c r="E134" s="6">
        <v>5.0000000000000001E-3</v>
      </c>
      <c r="F134" s="58">
        <f t="shared" si="42"/>
        <v>0</v>
      </c>
      <c r="G134" s="47">
        <v>40</v>
      </c>
      <c r="H134" s="5">
        <f t="shared" si="38"/>
        <v>0.2</v>
      </c>
      <c r="I134" s="42">
        <f t="shared" si="39"/>
        <v>0</v>
      </c>
      <c r="J134" s="28">
        <f t="shared" si="40"/>
        <v>0</v>
      </c>
    </row>
    <row r="135" spans="1:10" ht="15.75" customHeight="1" x14ac:dyDescent="0.25">
      <c r="A135" s="201"/>
      <c r="B135" s="60">
        <f t="shared" si="41"/>
        <v>2</v>
      </c>
      <c r="C135" s="184"/>
      <c r="D135" s="36" t="s">
        <v>9</v>
      </c>
      <c r="E135" s="6">
        <v>1.3000000000000001E-2</v>
      </c>
      <c r="F135" s="58">
        <f t="shared" si="42"/>
        <v>0</v>
      </c>
      <c r="G135" s="47">
        <v>40</v>
      </c>
      <c r="H135" s="5">
        <f t="shared" si="38"/>
        <v>0.52</v>
      </c>
      <c r="I135" s="42">
        <f t="shared" si="39"/>
        <v>0</v>
      </c>
      <c r="J135" s="28">
        <f t="shared" si="40"/>
        <v>0</v>
      </c>
    </row>
    <row r="136" spans="1:10" ht="15.75" customHeight="1" x14ac:dyDescent="0.25">
      <c r="A136" s="201"/>
      <c r="B136" s="60">
        <f t="shared" si="41"/>
        <v>2</v>
      </c>
      <c r="C136" s="184"/>
      <c r="D136" s="37" t="s">
        <v>11</v>
      </c>
      <c r="E136" s="6">
        <v>6.0000000000000001E-3</v>
      </c>
      <c r="F136" s="58">
        <f t="shared" si="42"/>
        <v>0</v>
      </c>
      <c r="G136" s="47">
        <v>27</v>
      </c>
      <c r="H136" s="5">
        <f t="shared" si="38"/>
        <v>0.16200000000000001</v>
      </c>
      <c r="I136" s="42">
        <f t="shared" si="39"/>
        <v>0</v>
      </c>
      <c r="J136" s="28">
        <f t="shared" si="40"/>
        <v>0</v>
      </c>
    </row>
    <row r="137" spans="1:10" ht="15.75" customHeight="1" x14ac:dyDescent="0.25">
      <c r="A137" s="201"/>
      <c r="B137" s="60">
        <f t="shared" si="41"/>
        <v>2</v>
      </c>
      <c r="C137" s="184"/>
      <c r="D137" s="37" t="s">
        <v>7</v>
      </c>
      <c r="E137" s="6">
        <v>5.0000000000000001E-3</v>
      </c>
      <c r="F137" s="58">
        <f t="shared" si="42"/>
        <v>0</v>
      </c>
      <c r="G137" s="47">
        <v>115</v>
      </c>
      <c r="H137" s="5">
        <f t="shared" si="38"/>
        <v>0.57500000000000007</v>
      </c>
      <c r="I137" s="42">
        <f t="shared" si="39"/>
        <v>0</v>
      </c>
      <c r="J137" s="28">
        <f t="shared" si="40"/>
        <v>0</v>
      </c>
    </row>
    <row r="138" spans="1:10" ht="15.75" customHeight="1" x14ac:dyDescent="0.25">
      <c r="A138" s="201"/>
      <c r="B138" s="60">
        <f t="shared" si="41"/>
        <v>2</v>
      </c>
      <c r="C138" s="185"/>
      <c r="D138" s="37" t="s">
        <v>79</v>
      </c>
      <c r="E138" s="6">
        <v>0.188</v>
      </c>
      <c r="F138" s="58">
        <f t="shared" si="42"/>
        <v>0</v>
      </c>
      <c r="G138" s="47"/>
      <c r="H138" s="5"/>
      <c r="I138" s="42"/>
      <c r="J138" s="28">
        <f t="shared" si="40"/>
        <v>0</v>
      </c>
    </row>
    <row r="139" spans="1:10" ht="15.75" customHeight="1" x14ac:dyDescent="0.25">
      <c r="A139" s="201"/>
      <c r="B139" s="60">
        <f t="shared" si="41"/>
        <v>2</v>
      </c>
      <c r="C139" s="205" t="s">
        <v>71</v>
      </c>
      <c r="D139" s="36" t="s">
        <v>81</v>
      </c>
      <c r="E139" s="6">
        <f>H139/G139</f>
        <v>6.4507499999999982E-2</v>
      </c>
      <c r="F139" s="58">
        <f t="shared" si="42"/>
        <v>0</v>
      </c>
      <c r="G139" s="47">
        <v>400</v>
      </c>
      <c r="H139" s="5">
        <f>61-H129-H130-H131-H132-H133-H134-H135-H136-H137-H138-H140-H141-H142-H143-H144-H145-H146-H147-H148-H149-H150-H151</f>
        <v>25.80299999999999</v>
      </c>
      <c r="I139" s="42">
        <f t="shared" ref="I139:I149" si="43">J139*G139</f>
        <v>0</v>
      </c>
      <c r="J139" s="28">
        <f t="shared" si="40"/>
        <v>0</v>
      </c>
    </row>
    <row r="140" spans="1:10" ht="15.75" customHeight="1" x14ac:dyDescent="0.25">
      <c r="A140" s="201"/>
      <c r="B140" s="60">
        <f t="shared" si="41"/>
        <v>2</v>
      </c>
      <c r="C140" s="206"/>
      <c r="D140" s="37" t="s">
        <v>7</v>
      </c>
      <c r="E140" s="6">
        <v>5.0000000000000001E-3</v>
      </c>
      <c r="F140" s="58">
        <f t="shared" si="42"/>
        <v>0</v>
      </c>
      <c r="G140" s="47">
        <v>115</v>
      </c>
      <c r="H140" s="5">
        <f t="shared" ref="H140:H149" si="44">G140*E140</f>
        <v>0.57500000000000007</v>
      </c>
      <c r="I140" s="42">
        <f t="shared" si="43"/>
        <v>0</v>
      </c>
      <c r="J140" s="28">
        <f t="shared" si="40"/>
        <v>0</v>
      </c>
    </row>
    <row r="141" spans="1:10" ht="15.75" customHeight="1" x14ac:dyDescent="0.25">
      <c r="A141" s="201"/>
      <c r="B141" s="60">
        <f t="shared" si="41"/>
        <v>2</v>
      </c>
      <c r="C141" s="206"/>
      <c r="D141" s="37" t="s">
        <v>32</v>
      </c>
      <c r="E141" s="6">
        <v>1.2E-2</v>
      </c>
      <c r="F141" s="58">
        <f t="shared" si="42"/>
        <v>0</v>
      </c>
      <c r="G141" s="49">
        <v>190</v>
      </c>
      <c r="H141" s="5">
        <f t="shared" si="44"/>
        <v>2.2800000000000002</v>
      </c>
      <c r="I141" s="42">
        <f t="shared" si="43"/>
        <v>0</v>
      </c>
      <c r="J141" s="28">
        <f t="shared" si="40"/>
        <v>0</v>
      </c>
    </row>
    <row r="142" spans="1:10" ht="15.75" customHeight="1" x14ac:dyDescent="0.25">
      <c r="A142" s="201"/>
      <c r="B142" s="60">
        <f t="shared" si="41"/>
        <v>2</v>
      </c>
      <c r="C142" s="206"/>
      <c r="D142" s="37" t="s">
        <v>11</v>
      </c>
      <c r="E142" s="6">
        <v>1.7999999999999999E-2</v>
      </c>
      <c r="F142" s="58">
        <f t="shared" si="42"/>
        <v>0</v>
      </c>
      <c r="G142" s="47">
        <v>27</v>
      </c>
      <c r="H142" s="5">
        <f t="shared" si="44"/>
        <v>0.48599999999999999</v>
      </c>
      <c r="I142" s="42">
        <f t="shared" si="43"/>
        <v>0</v>
      </c>
      <c r="J142" s="28">
        <f t="shared" si="40"/>
        <v>0</v>
      </c>
    </row>
    <row r="143" spans="1:10" ht="15.75" customHeight="1" x14ac:dyDescent="0.25">
      <c r="A143" s="201"/>
      <c r="B143" s="60">
        <f t="shared" si="41"/>
        <v>2</v>
      </c>
      <c r="C143" s="207"/>
      <c r="D143" s="36" t="s">
        <v>16</v>
      </c>
      <c r="E143" s="6">
        <v>4.0000000000000001E-3</v>
      </c>
      <c r="F143" s="58">
        <f t="shared" si="42"/>
        <v>0</v>
      </c>
      <c r="G143" s="47">
        <v>55</v>
      </c>
      <c r="H143" s="5">
        <f t="shared" si="44"/>
        <v>0.22</v>
      </c>
      <c r="I143" s="42">
        <f t="shared" si="43"/>
        <v>0</v>
      </c>
      <c r="J143" s="28">
        <f t="shared" si="40"/>
        <v>0</v>
      </c>
    </row>
    <row r="144" spans="1:10" ht="15.75" customHeight="1" x14ac:dyDescent="0.25">
      <c r="A144" s="201"/>
      <c r="B144" s="60">
        <f t="shared" si="41"/>
        <v>2</v>
      </c>
      <c r="C144" s="192" t="s">
        <v>37</v>
      </c>
      <c r="D144" s="36" t="s">
        <v>8</v>
      </c>
      <c r="E144" s="6">
        <v>0.17100000000000001</v>
      </c>
      <c r="F144" s="58">
        <f t="shared" si="42"/>
        <v>0</v>
      </c>
      <c r="G144" s="47">
        <v>50</v>
      </c>
      <c r="H144" s="5">
        <f t="shared" si="44"/>
        <v>8.5500000000000007</v>
      </c>
      <c r="I144" s="7">
        <f t="shared" si="43"/>
        <v>0</v>
      </c>
      <c r="J144" s="8">
        <f t="shared" si="40"/>
        <v>0</v>
      </c>
    </row>
    <row r="145" spans="1:51" ht="15.75" customHeight="1" x14ac:dyDescent="0.25">
      <c r="A145" s="201"/>
      <c r="B145" s="60">
        <f t="shared" si="41"/>
        <v>2</v>
      </c>
      <c r="C145" s="193"/>
      <c r="D145" s="36" t="s">
        <v>27</v>
      </c>
      <c r="E145" s="6">
        <v>5.0000000000000001E-3</v>
      </c>
      <c r="F145" s="58">
        <f t="shared" si="42"/>
        <v>0</v>
      </c>
      <c r="G145" s="47">
        <v>750</v>
      </c>
      <c r="H145" s="5">
        <f t="shared" si="44"/>
        <v>3.75</v>
      </c>
      <c r="I145" s="7">
        <f t="shared" si="43"/>
        <v>0</v>
      </c>
      <c r="J145" s="8">
        <f t="shared" si="40"/>
        <v>0</v>
      </c>
    </row>
    <row r="146" spans="1:51" ht="15.75" customHeight="1" x14ac:dyDescent="0.25">
      <c r="A146" s="201"/>
      <c r="B146" s="60">
        <f t="shared" si="41"/>
        <v>2</v>
      </c>
      <c r="C146" s="194"/>
      <c r="D146" s="36" t="s">
        <v>69</v>
      </c>
      <c r="E146" s="6">
        <v>2.4E-2</v>
      </c>
      <c r="F146" s="58">
        <f t="shared" si="42"/>
        <v>0</v>
      </c>
      <c r="G146" s="47">
        <v>84</v>
      </c>
      <c r="H146" s="5">
        <f t="shared" si="44"/>
        <v>2.016</v>
      </c>
      <c r="I146" s="7">
        <f t="shared" si="43"/>
        <v>0</v>
      </c>
      <c r="J146" s="8">
        <f t="shared" si="40"/>
        <v>0</v>
      </c>
      <c r="L146"/>
      <c r="M146"/>
      <c r="N146"/>
      <c r="O146"/>
    </row>
    <row r="147" spans="1:51" ht="15.75" customHeight="1" x14ac:dyDescent="0.25">
      <c r="A147" s="201"/>
      <c r="B147" s="60">
        <f t="shared" si="41"/>
        <v>2</v>
      </c>
      <c r="C147" s="183" t="s">
        <v>39</v>
      </c>
      <c r="D147" s="36" t="s">
        <v>76</v>
      </c>
      <c r="E147" s="44">
        <v>0.02</v>
      </c>
      <c r="F147" s="58">
        <f t="shared" si="42"/>
        <v>0</v>
      </c>
      <c r="G147" s="47">
        <v>140</v>
      </c>
      <c r="H147" s="5">
        <f t="shared" si="44"/>
        <v>2.8000000000000003</v>
      </c>
      <c r="I147" s="7">
        <f t="shared" si="43"/>
        <v>0</v>
      </c>
      <c r="J147" s="8">
        <f t="shared" si="40"/>
        <v>0</v>
      </c>
      <c r="L147"/>
      <c r="M147"/>
      <c r="N147"/>
      <c r="O147"/>
    </row>
    <row r="148" spans="1:51" ht="15.75" customHeight="1" x14ac:dyDescent="0.25">
      <c r="A148" s="201"/>
      <c r="B148" s="60">
        <f t="shared" si="41"/>
        <v>2</v>
      </c>
      <c r="C148" s="184"/>
      <c r="D148" s="36" t="s">
        <v>12</v>
      </c>
      <c r="E148" s="44">
        <v>0.02</v>
      </c>
      <c r="F148" s="58">
        <f t="shared" si="42"/>
        <v>0</v>
      </c>
      <c r="G148" s="47">
        <v>55</v>
      </c>
      <c r="H148" s="5">
        <f t="shared" si="44"/>
        <v>1.1000000000000001</v>
      </c>
      <c r="I148" s="7">
        <f t="shared" si="43"/>
        <v>0</v>
      </c>
      <c r="J148" s="8">
        <f t="shared" si="40"/>
        <v>0</v>
      </c>
      <c r="L148"/>
      <c r="M148"/>
      <c r="N148"/>
      <c r="O148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</row>
    <row r="149" spans="1:51" s="16" customFormat="1" ht="15.75" customHeight="1" x14ac:dyDescent="0.25">
      <c r="A149" s="201"/>
      <c r="B149" s="60">
        <f t="shared" si="41"/>
        <v>2</v>
      </c>
      <c r="C149" s="184"/>
      <c r="D149" s="36" t="s">
        <v>13</v>
      </c>
      <c r="E149" s="19">
        <v>2.0000000000000001E-4</v>
      </c>
      <c r="F149" s="58">
        <f t="shared" si="42"/>
        <v>0</v>
      </c>
      <c r="G149" s="47">
        <v>1000</v>
      </c>
      <c r="H149" s="5">
        <f t="shared" si="44"/>
        <v>0.2</v>
      </c>
      <c r="I149" s="7">
        <f t="shared" si="43"/>
        <v>0</v>
      </c>
      <c r="J149" s="8">
        <f t="shared" si="40"/>
        <v>0</v>
      </c>
      <c r="K149"/>
      <c r="L149"/>
      <c r="M149"/>
      <c r="N149"/>
      <c r="O149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ht="15.75" customHeight="1" x14ac:dyDescent="0.25">
      <c r="A150" s="201"/>
      <c r="B150" s="60">
        <f t="shared" si="41"/>
        <v>2</v>
      </c>
      <c r="C150" s="185"/>
      <c r="D150" s="36" t="s">
        <v>79</v>
      </c>
      <c r="E150" s="44">
        <v>0.2</v>
      </c>
      <c r="F150" s="58">
        <f t="shared" si="42"/>
        <v>0</v>
      </c>
      <c r="G150" s="47"/>
      <c r="H150" s="5"/>
      <c r="I150" s="7"/>
      <c r="J150" s="8">
        <f t="shared" si="40"/>
        <v>0</v>
      </c>
      <c r="L150" s="17"/>
    </row>
    <row r="151" spans="1:51" ht="15.75" customHeight="1" x14ac:dyDescent="0.25">
      <c r="A151" s="201"/>
      <c r="B151" s="60">
        <f t="shared" si="41"/>
        <v>2</v>
      </c>
      <c r="C151" s="3" t="s">
        <v>38</v>
      </c>
      <c r="D151" s="41" t="s">
        <v>38</v>
      </c>
      <c r="E151" s="6">
        <v>0.04</v>
      </c>
      <c r="F151" s="58">
        <f t="shared" si="42"/>
        <v>0</v>
      </c>
      <c r="G151" s="47">
        <v>40</v>
      </c>
      <c r="H151" s="5">
        <f>G151*E151</f>
        <v>1.6</v>
      </c>
      <c r="I151" s="42">
        <f>J151*G151</f>
        <v>0</v>
      </c>
      <c r="J151" s="28">
        <f t="shared" si="40"/>
        <v>0</v>
      </c>
      <c r="L151"/>
      <c r="M151"/>
      <c r="N151"/>
      <c r="O151"/>
    </row>
    <row r="152" spans="1:51" ht="15.75" customHeight="1" x14ac:dyDescent="0.25">
      <c r="A152" s="174" t="s">
        <v>41</v>
      </c>
      <c r="B152" s="174"/>
      <c r="C152" s="174"/>
      <c r="D152" s="174"/>
      <c r="E152" s="45"/>
      <c r="F152" s="144"/>
      <c r="G152" s="144"/>
      <c r="H152" s="2">
        <f>SUM(H129:H151)</f>
        <v>60.999999999999993</v>
      </c>
      <c r="I152" s="2">
        <f t="shared" ref="I152:J152" si="45">SUM(I129:I151)</f>
        <v>0</v>
      </c>
      <c r="J152" s="45">
        <f t="shared" si="45"/>
        <v>0</v>
      </c>
      <c r="L152"/>
      <c r="M152"/>
      <c r="N152"/>
      <c r="O152"/>
    </row>
    <row r="153" spans="1:51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</row>
    <row r="154" spans="1:51" customFormat="1" ht="15.75" customHeight="1" x14ac:dyDescent="0.25">
      <c r="E154" s="27"/>
    </row>
    <row r="155" spans="1:51" customFormat="1" ht="15.75" customHeight="1" x14ac:dyDescent="0.25">
      <c r="E155" s="27"/>
    </row>
    <row r="156" spans="1:51" customFormat="1" ht="15.75" customHeight="1" x14ac:dyDescent="0.25">
      <c r="E156" s="27"/>
    </row>
    <row r="157" spans="1:51" customFormat="1" ht="15.75" customHeight="1" x14ac:dyDescent="0.25">
      <c r="E157" s="27"/>
    </row>
    <row r="158" spans="1:51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2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ht="15" customHeight="1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v>0</v>
      </c>
      <c r="G159" s="47">
        <v>38</v>
      </c>
      <c r="H159" s="149">
        <f t="shared" ref="H159:H165" si="46">G159*E159</f>
        <v>0.95000000000000007</v>
      </c>
      <c r="I159" s="7">
        <f t="shared" ref="I159:I169" si="47">J159*G159</f>
        <v>0</v>
      </c>
      <c r="J159" s="8">
        <f>F159*E159</f>
        <v>0</v>
      </c>
      <c r="L159" s="17"/>
    </row>
    <row r="160" spans="1:51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0</v>
      </c>
      <c r="G160" s="47">
        <v>115</v>
      </c>
      <c r="H160" s="149">
        <f t="shared" si="46"/>
        <v>0.69000000000000006</v>
      </c>
      <c r="I160" s="7">
        <f t="shared" si="47"/>
        <v>0</v>
      </c>
      <c r="J160" s="8">
        <f t="shared" ref="J160:J177" si="48">F160*E160</f>
        <v>0</v>
      </c>
      <c r="L160" s="17"/>
    </row>
    <row r="161" spans="1:15" ht="15.75" customHeight="1" x14ac:dyDescent="0.25">
      <c r="A161" s="203"/>
      <c r="B161" s="57">
        <f t="shared" ref="B161:B177" si="49">B160</f>
        <v>2</v>
      </c>
      <c r="C161" s="193"/>
      <c r="D161" s="36" t="s">
        <v>8</v>
      </c>
      <c r="E161" s="44">
        <v>3.4000000000000002E-2</v>
      </c>
      <c r="F161" s="58">
        <f t="shared" ref="F161:F177" si="50">F160</f>
        <v>0</v>
      </c>
      <c r="G161" s="47">
        <v>50</v>
      </c>
      <c r="H161" s="149">
        <f t="shared" si="46"/>
        <v>1.7000000000000002</v>
      </c>
      <c r="I161" s="7">
        <f t="shared" si="47"/>
        <v>0</v>
      </c>
      <c r="J161" s="8">
        <f t="shared" si="48"/>
        <v>0</v>
      </c>
      <c r="L161" s="17"/>
    </row>
    <row r="162" spans="1:15" ht="15.75" customHeight="1" x14ac:dyDescent="0.25">
      <c r="A162" s="203"/>
      <c r="B162" s="57">
        <f t="shared" si="49"/>
        <v>2</v>
      </c>
      <c r="C162" s="193"/>
      <c r="D162" s="36" t="s">
        <v>10</v>
      </c>
      <c r="E162" s="44">
        <v>2.5000000000000001E-2</v>
      </c>
      <c r="F162" s="58">
        <f t="shared" si="50"/>
        <v>0</v>
      </c>
      <c r="G162" s="47">
        <v>55</v>
      </c>
      <c r="H162" s="149">
        <f t="shared" si="46"/>
        <v>1.375</v>
      </c>
      <c r="I162" s="7">
        <f t="shared" si="47"/>
        <v>0</v>
      </c>
      <c r="J162" s="8">
        <f t="shared" si="48"/>
        <v>0</v>
      </c>
      <c r="L162" s="17"/>
    </row>
    <row r="163" spans="1:15" ht="15.75" customHeight="1" x14ac:dyDescent="0.25">
      <c r="A163" s="203"/>
      <c r="B163" s="57">
        <f t="shared" si="49"/>
        <v>2</v>
      </c>
      <c r="C163" s="193"/>
      <c r="D163" s="36" t="s">
        <v>9</v>
      </c>
      <c r="E163" s="44">
        <v>1.7999999999999999E-2</v>
      </c>
      <c r="F163" s="58">
        <f t="shared" si="50"/>
        <v>0</v>
      </c>
      <c r="G163" s="47">
        <v>40</v>
      </c>
      <c r="H163" s="149">
        <f t="shared" si="46"/>
        <v>0.72</v>
      </c>
      <c r="I163" s="7">
        <f t="shared" si="47"/>
        <v>0</v>
      </c>
      <c r="J163" s="8">
        <f t="shared" si="48"/>
        <v>0</v>
      </c>
      <c r="L163" s="17"/>
    </row>
    <row r="164" spans="1:15" ht="15.75" customHeight="1" x14ac:dyDescent="0.25">
      <c r="A164" s="203"/>
      <c r="B164" s="57">
        <f t="shared" si="49"/>
        <v>2</v>
      </c>
      <c r="C164" s="194"/>
      <c r="D164" s="36" t="s">
        <v>11</v>
      </c>
      <c r="E164" s="44">
        <v>1.7999999999999999E-2</v>
      </c>
      <c r="F164" s="58">
        <f t="shared" si="50"/>
        <v>0</v>
      </c>
      <c r="G164" s="47">
        <v>27</v>
      </c>
      <c r="H164" s="149">
        <f t="shared" si="46"/>
        <v>0.48599999999999999</v>
      </c>
      <c r="I164" s="7">
        <f t="shared" si="47"/>
        <v>0</v>
      </c>
      <c r="J164" s="8">
        <f t="shared" si="48"/>
        <v>0</v>
      </c>
      <c r="L164" s="17"/>
    </row>
    <row r="165" spans="1:15" ht="15.75" customHeight="1" x14ac:dyDescent="0.25">
      <c r="A165" s="203"/>
      <c r="B165" s="57">
        <f t="shared" si="49"/>
        <v>2</v>
      </c>
      <c r="C165" s="183" t="s">
        <v>58</v>
      </c>
      <c r="D165" s="36" t="s">
        <v>8</v>
      </c>
      <c r="E165" s="44">
        <v>0.1</v>
      </c>
      <c r="F165" s="58">
        <f t="shared" si="50"/>
        <v>0</v>
      </c>
      <c r="G165" s="47">
        <v>50</v>
      </c>
      <c r="H165" s="149">
        <f t="shared" si="46"/>
        <v>5</v>
      </c>
      <c r="I165" s="7">
        <f t="shared" si="47"/>
        <v>0</v>
      </c>
      <c r="J165" s="8">
        <f t="shared" si="48"/>
        <v>0</v>
      </c>
      <c r="L165" s="17"/>
    </row>
    <row r="166" spans="1:15" ht="15.75" customHeight="1" x14ac:dyDescent="0.25">
      <c r="A166" s="203"/>
      <c r="B166" s="57">
        <f t="shared" si="49"/>
        <v>2</v>
      </c>
      <c r="C166" s="184"/>
      <c r="D166" s="37" t="s">
        <v>56</v>
      </c>
      <c r="E166" s="6">
        <v>0.01</v>
      </c>
      <c r="F166" s="58">
        <f t="shared" si="50"/>
        <v>0</v>
      </c>
      <c r="G166" s="48">
        <v>55</v>
      </c>
      <c r="H166" s="149">
        <f>E166*G166</f>
        <v>0.55000000000000004</v>
      </c>
      <c r="I166" s="7">
        <f t="shared" si="47"/>
        <v>0</v>
      </c>
      <c r="J166" s="6">
        <f t="shared" si="48"/>
        <v>0</v>
      </c>
      <c r="L166" s="17"/>
    </row>
    <row r="167" spans="1:15" ht="15.75" customHeight="1" x14ac:dyDescent="0.25">
      <c r="A167" s="203"/>
      <c r="B167" s="57">
        <f t="shared" si="49"/>
        <v>2</v>
      </c>
      <c r="C167" s="184"/>
      <c r="D167" s="37" t="s">
        <v>9</v>
      </c>
      <c r="E167" s="6">
        <v>1.2999999999999999E-2</v>
      </c>
      <c r="F167" s="58">
        <f t="shared" si="50"/>
        <v>0</v>
      </c>
      <c r="G167" s="48">
        <v>40</v>
      </c>
      <c r="H167" s="149">
        <f>E167*G167</f>
        <v>0.52</v>
      </c>
      <c r="I167" s="7">
        <f t="shared" si="47"/>
        <v>0</v>
      </c>
      <c r="J167" s="6">
        <f t="shared" si="48"/>
        <v>0</v>
      </c>
      <c r="L167" s="17"/>
    </row>
    <row r="168" spans="1:15" ht="15.75" customHeight="1" x14ac:dyDescent="0.25">
      <c r="A168" s="203"/>
      <c r="B168" s="57">
        <f t="shared" si="49"/>
        <v>2</v>
      </c>
      <c r="C168" s="184"/>
      <c r="D168" s="37" t="s">
        <v>11</v>
      </c>
      <c r="E168" s="6">
        <v>1.2E-2</v>
      </c>
      <c r="F168" s="58">
        <f t="shared" si="50"/>
        <v>0</v>
      </c>
      <c r="G168" s="48">
        <v>27</v>
      </c>
      <c r="H168" s="149">
        <f>E168*G168</f>
        <v>0.32400000000000001</v>
      </c>
      <c r="I168" s="7">
        <f t="shared" si="47"/>
        <v>0</v>
      </c>
      <c r="J168" s="6">
        <f t="shared" si="48"/>
        <v>0</v>
      </c>
      <c r="L168" s="17"/>
    </row>
    <row r="169" spans="1:15" ht="15.75" customHeight="1" x14ac:dyDescent="0.25">
      <c r="A169" s="203"/>
      <c r="B169" s="57">
        <f t="shared" si="49"/>
        <v>2</v>
      </c>
      <c r="C169" s="184"/>
      <c r="D169" s="37" t="s">
        <v>7</v>
      </c>
      <c r="E169" s="6">
        <v>3.0000000000000001E-3</v>
      </c>
      <c r="F169" s="58">
        <f t="shared" si="50"/>
        <v>0</v>
      </c>
      <c r="G169" s="48">
        <v>115</v>
      </c>
      <c r="H169" s="149">
        <f>E169*G169</f>
        <v>0.34500000000000003</v>
      </c>
      <c r="I169" s="7">
        <f t="shared" si="47"/>
        <v>0</v>
      </c>
      <c r="J169" s="6">
        <f t="shared" si="48"/>
        <v>0</v>
      </c>
      <c r="L169" s="17"/>
    </row>
    <row r="170" spans="1:15" ht="15.75" customHeight="1" x14ac:dyDescent="0.25">
      <c r="A170" s="203"/>
      <c r="B170" s="57">
        <f t="shared" si="49"/>
        <v>2</v>
      </c>
      <c r="C170" s="185"/>
      <c r="D170" s="37" t="s">
        <v>79</v>
      </c>
      <c r="E170" s="6">
        <v>0.188</v>
      </c>
      <c r="F170" s="58">
        <f t="shared" si="50"/>
        <v>0</v>
      </c>
      <c r="G170" s="48"/>
      <c r="H170" s="149"/>
      <c r="I170" s="7"/>
      <c r="J170" s="6">
        <f t="shared" si="48"/>
        <v>0</v>
      </c>
      <c r="L170" s="17"/>
    </row>
    <row r="171" spans="1:15" ht="15.75" customHeight="1" x14ac:dyDescent="0.25">
      <c r="A171" s="203"/>
      <c r="B171" s="57">
        <f t="shared" si="49"/>
        <v>2</v>
      </c>
      <c r="C171" s="186" t="s">
        <v>33</v>
      </c>
      <c r="D171" s="36" t="s">
        <v>61</v>
      </c>
      <c r="E171" s="6">
        <f>H171/G171</f>
        <v>4.8466666666666679E-2</v>
      </c>
      <c r="F171" s="58">
        <f t="shared" si="50"/>
        <v>0</v>
      </c>
      <c r="G171" s="47">
        <v>195</v>
      </c>
      <c r="H171" s="149">
        <f>61-H159-H160-H161-H162-H163-H164-H165-H166-H167-H168-H169-H170-H172-H173-H174-H175-H176-H177</f>
        <v>9.4510000000000023</v>
      </c>
      <c r="I171" s="7">
        <f t="shared" ref="I171:I177" si="51">J171*G171</f>
        <v>0</v>
      </c>
      <c r="J171" s="6">
        <f t="shared" si="48"/>
        <v>0</v>
      </c>
      <c r="L171"/>
      <c r="M171"/>
      <c r="N171"/>
      <c r="O171"/>
    </row>
    <row r="172" spans="1:15" ht="15.75" customHeight="1" x14ac:dyDescent="0.25">
      <c r="A172" s="203"/>
      <c r="B172" s="57">
        <f t="shared" si="49"/>
        <v>2</v>
      </c>
      <c r="C172" s="188"/>
      <c r="D172" s="36" t="s">
        <v>27</v>
      </c>
      <c r="E172" s="6">
        <v>1.2E-2</v>
      </c>
      <c r="F172" s="58">
        <f t="shared" si="50"/>
        <v>0</v>
      </c>
      <c r="G172" s="47">
        <v>750</v>
      </c>
      <c r="H172" s="149">
        <f>G172*E172</f>
        <v>9</v>
      </c>
      <c r="I172" s="7">
        <f t="shared" si="51"/>
        <v>0</v>
      </c>
      <c r="J172" s="6">
        <f t="shared" si="48"/>
        <v>0</v>
      </c>
      <c r="L172"/>
      <c r="M172"/>
      <c r="N172"/>
      <c r="O172"/>
    </row>
    <row r="173" spans="1:15" ht="15.75" customHeight="1" x14ac:dyDescent="0.25">
      <c r="A173" s="203"/>
      <c r="B173" s="57">
        <f t="shared" si="49"/>
        <v>2</v>
      </c>
      <c r="C173" s="204" t="s">
        <v>26</v>
      </c>
      <c r="D173" s="37" t="s">
        <v>21</v>
      </c>
      <c r="E173" s="6">
        <v>6.0999999999999999E-2</v>
      </c>
      <c r="F173" s="58">
        <f t="shared" si="50"/>
        <v>0</v>
      </c>
      <c r="G173" s="48">
        <v>99</v>
      </c>
      <c r="H173" s="149">
        <f>E173*G173</f>
        <v>6.0389999999999997</v>
      </c>
      <c r="I173" s="7">
        <f t="shared" si="51"/>
        <v>0</v>
      </c>
      <c r="J173" s="6">
        <f t="shared" si="48"/>
        <v>0</v>
      </c>
      <c r="L173"/>
      <c r="M173"/>
      <c r="N173"/>
      <c r="O173"/>
    </row>
    <row r="174" spans="1:15" ht="15.75" customHeight="1" x14ac:dyDescent="0.25">
      <c r="A174" s="203"/>
      <c r="B174" s="57">
        <f t="shared" si="49"/>
        <v>2</v>
      </c>
      <c r="C174" s="204"/>
      <c r="D174" s="37" t="s">
        <v>27</v>
      </c>
      <c r="E174" s="6">
        <v>6.0000000000000001E-3</v>
      </c>
      <c r="F174" s="58">
        <f t="shared" si="50"/>
        <v>0</v>
      </c>
      <c r="G174" s="48">
        <v>750</v>
      </c>
      <c r="H174" s="149">
        <f>E174*G174</f>
        <v>4.5</v>
      </c>
      <c r="I174" s="7">
        <f t="shared" si="51"/>
        <v>0</v>
      </c>
      <c r="J174" s="6">
        <f t="shared" si="48"/>
        <v>0</v>
      </c>
      <c r="L174"/>
      <c r="M174"/>
      <c r="N174"/>
      <c r="O174"/>
    </row>
    <row r="175" spans="1:15" ht="15" customHeight="1" x14ac:dyDescent="0.25">
      <c r="A175" s="203"/>
      <c r="B175" s="57">
        <f t="shared" si="49"/>
        <v>2</v>
      </c>
      <c r="C175" s="148" t="s">
        <v>65</v>
      </c>
      <c r="D175" s="38" t="s">
        <v>65</v>
      </c>
      <c r="E175" s="44">
        <v>0.2</v>
      </c>
      <c r="F175" s="58">
        <f t="shared" si="50"/>
        <v>0</v>
      </c>
      <c r="G175" s="47">
        <v>65</v>
      </c>
      <c r="H175" s="149">
        <f>G175*E175</f>
        <v>13</v>
      </c>
      <c r="I175" s="7">
        <f t="shared" si="51"/>
        <v>0</v>
      </c>
      <c r="J175" s="8">
        <f t="shared" si="48"/>
        <v>0</v>
      </c>
      <c r="L175"/>
      <c r="M175"/>
      <c r="N175"/>
      <c r="O175"/>
    </row>
    <row r="176" spans="1:15" ht="15.75" customHeight="1" x14ac:dyDescent="0.25">
      <c r="A176" s="203"/>
      <c r="B176" s="57">
        <f t="shared" si="49"/>
        <v>2</v>
      </c>
      <c r="C176" s="3" t="s">
        <v>38</v>
      </c>
      <c r="D176" s="41" t="s">
        <v>38</v>
      </c>
      <c r="E176" s="8">
        <v>0.04</v>
      </c>
      <c r="F176" s="58">
        <f t="shared" si="50"/>
        <v>0</v>
      </c>
      <c r="G176" s="47">
        <v>40</v>
      </c>
      <c r="H176" s="149">
        <f>G176*E176</f>
        <v>1.6</v>
      </c>
      <c r="I176" s="7">
        <f t="shared" si="51"/>
        <v>0</v>
      </c>
      <c r="J176" s="8">
        <f t="shared" si="48"/>
        <v>0</v>
      </c>
      <c r="L176"/>
      <c r="M176"/>
      <c r="N176"/>
      <c r="O176"/>
    </row>
    <row r="177" spans="1:51" ht="15.75" customHeight="1" x14ac:dyDescent="0.25">
      <c r="A177" s="203"/>
      <c r="B177" s="57">
        <f t="shared" si="49"/>
        <v>2</v>
      </c>
      <c r="C177" s="146" t="s">
        <v>22</v>
      </c>
      <c r="D177" s="39" t="s">
        <v>22</v>
      </c>
      <c r="E177" s="6">
        <v>0.05</v>
      </c>
      <c r="F177" s="58">
        <f t="shared" si="50"/>
        <v>0</v>
      </c>
      <c r="G177" s="48">
        <v>95</v>
      </c>
      <c r="H177" s="149">
        <f>G177*E177</f>
        <v>4.75</v>
      </c>
      <c r="I177" s="7">
        <f t="shared" si="51"/>
        <v>0</v>
      </c>
      <c r="J177" s="6">
        <f t="shared" si="48"/>
        <v>0</v>
      </c>
      <c r="P177"/>
      <c r="Q177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</row>
    <row r="178" spans="1:51" s="16" customFormat="1" ht="15.75" customHeight="1" x14ac:dyDescent="0.25">
      <c r="A178" s="174" t="s">
        <v>41</v>
      </c>
      <c r="B178" s="174"/>
      <c r="C178" s="174"/>
      <c r="D178" s="174"/>
      <c r="E178" s="45"/>
      <c r="F178" s="144"/>
      <c r="G178" s="144"/>
      <c r="H178" s="2">
        <f>SUM(H159:H177)</f>
        <v>61.000000000000007</v>
      </c>
      <c r="I178" s="2">
        <f t="shared" ref="I178:J178" si="52">SUM(I159:I177)</f>
        <v>0</v>
      </c>
      <c r="J178" s="45">
        <f t="shared" si="52"/>
        <v>0</v>
      </c>
      <c r="K178"/>
      <c r="L178" s="13"/>
      <c r="M178" s="13"/>
      <c r="N178" s="2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ht="15.75" customHeight="1" x14ac:dyDescent="0.25">
      <c r="A179" s="180" t="s">
        <v>66</v>
      </c>
      <c r="B179" s="52">
        <v>1</v>
      </c>
      <c r="C179" s="182" t="s">
        <v>103</v>
      </c>
      <c r="D179" s="36" t="s">
        <v>4</v>
      </c>
      <c r="E179" s="6">
        <v>0.06</v>
      </c>
      <c r="F179" s="47">
        <v>0</v>
      </c>
      <c r="G179" s="49">
        <v>50</v>
      </c>
      <c r="H179" s="5">
        <f t="shared" ref="H179:H188" si="53">G179*E179</f>
        <v>3</v>
      </c>
      <c r="I179" s="7">
        <f t="shared" ref="I179:I188" si="54">J179*G179</f>
        <v>0</v>
      </c>
      <c r="J179" s="8">
        <f>F179*E179</f>
        <v>0</v>
      </c>
    </row>
    <row r="180" spans="1:51" ht="15.75" customHeight="1" x14ac:dyDescent="0.25">
      <c r="A180" s="181"/>
      <c r="B180" s="60">
        <f>B179</f>
        <v>1</v>
      </c>
      <c r="C180" s="182"/>
      <c r="D180" s="36" t="s">
        <v>9</v>
      </c>
      <c r="E180" s="6">
        <v>8.0000000000000002E-3</v>
      </c>
      <c r="F180" s="58">
        <f>F179</f>
        <v>0</v>
      </c>
      <c r="G180" s="49">
        <v>40</v>
      </c>
      <c r="H180" s="5">
        <f t="shared" si="53"/>
        <v>0.32</v>
      </c>
      <c r="I180" s="7">
        <f t="shared" si="54"/>
        <v>0</v>
      </c>
      <c r="J180" s="8">
        <f t="shared" ref="J180:J201" si="55">F180*E180</f>
        <v>0</v>
      </c>
    </row>
    <row r="181" spans="1:51" ht="15.75" customHeight="1" x14ac:dyDescent="0.25">
      <c r="A181" s="181"/>
      <c r="B181" s="60">
        <f t="shared" ref="B181:B201" si="56">B180</f>
        <v>1</v>
      </c>
      <c r="C181" s="182"/>
      <c r="D181" s="37" t="s">
        <v>13</v>
      </c>
      <c r="E181" s="40">
        <v>2.0000000000000001E-4</v>
      </c>
      <c r="F181" s="58">
        <f t="shared" ref="F181:F201" si="57">F180</f>
        <v>0</v>
      </c>
      <c r="G181" s="49">
        <v>1000</v>
      </c>
      <c r="H181" s="5">
        <f t="shared" si="53"/>
        <v>0.2</v>
      </c>
      <c r="I181" s="7">
        <f t="shared" si="54"/>
        <v>0</v>
      </c>
      <c r="J181" s="8">
        <f t="shared" si="55"/>
        <v>0</v>
      </c>
    </row>
    <row r="182" spans="1:51" ht="15.75" customHeight="1" x14ac:dyDescent="0.25">
      <c r="A182" s="181"/>
      <c r="B182" s="60">
        <f t="shared" si="56"/>
        <v>1</v>
      </c>
      <c r="C182" s="182"/>
      <c r="D182" s="36" t="s">
        <v>12</v>
      </c>
      <c r="E182" s="6">
        <v>3.0000000000000001E-3</v>
      </c>
      <c r="F182" s="58">
        <f t="shared" si="57"/>
        <v>0</v>
      </c>
      <c r="G182" s="49">
        <v>55</v>
      </c>
      <c r="H182" s="5">
        <f t="shared" si="53"/>
        <v>0.16500000000000001</v>
      </c>
      <c r="I182" s="7">
        <f t="shared" si="54"/>
        <v>0</v>
      </c>
      <c r="J182" s="8">
        <f t="shared" si="55"/>
        <v>0</v>
      </c>
    </row>
    <row r="183" spans="1:51" ht="15.75" customHeight="1" x14ac:dyDescent="0.25">
      <c r="A183" s="181"/>
      <c r="B183" s="60">
        <f t="shared" si="56"/>
        <v>1</v>
      </c>
      <c r="C183" s="182"/>
      <c r="D183" s="37" t="s">
        <v>7</v>
      </c>
      <c r="E183" s="6">
        <v>3.0000000000000001E-3</v>
      </c>
      <c r="F183" s="58">
        <f t="shared" si="57"/>
        <v>0</v>
      </c>
      <c r="G183" s="47">
        <v>115</v>
      </c>
      <c r="H183" s="5">
        <f t="shared" si="53"/>
        <v>0.34500000000000003</v>
      </c>
      <c r="I183" s="7">
        <f t="shared" si="54"/>
        <v>0</v>
      </c>
      <c r="J183" s="8">
        <f t="shared" si="55"/>
        <v>0</v>
      </c>
    </row>
    <row r="184" spans="1:51" ht="15.75" customHeight="1" x14ac:dyDescent="0.25">
      <c r="A184" s="181"/>
      <c r="B184" s="60">
        <f t="shared" si="56"/>
        <v>1</v>
      </c>
      <c r="C184" s="183" t="s">
        <v>23</v>
      </c>
      <c r="D184" s="36" t="s">
        <v>8</v>
      </c>
      <c r="E184" s="6">
        <v>0.1</v>
      </c>
      <c r="F184" s="58">
        <f t="shared" si="57"/>
        <v>0</v>
      </c>
      <c r="G184" s="47">
        <v>50</v>
      </c>
      <c r="H184" s="5">
        <f t="shared" si="53"/>
        <v>5</v>
      </c>
      <c r="I184" s="7">
        <f t="shared" si="54"/>
        <v>0</v>
      </c>
      <c r="J184" s="8">
        <f t="shared" si="55"/>
        <v>0</v>
      </c>
    </row>
    <row r="185" spans="1:51" ht="15.75" customHeight="1" x14ac:dyDescent="0.25">
      <c r="A185" s="181"/>
      <c r="B185" s="60">
        <f t="shared" si="56"/>
        <v>1</v>
      </c>
      <c r="C185" s="184"/>
      <c r="D185" s="36" t="s">
        <v>18</v>
      </c>
      <c r="E185" s="6">
        <v>0.02</v>
      </c>
      <c r="F185" s="58">
        <f t="shared" si="57"/>
        <v>0</v>
      </c>
      <c r="G185" s="47">
        <v>50</v>
      </c>
      <c r="H185" s="5">
        <f t="shared" si="53"/>
        <v>1</v>
      </c>
      <c r="I185" s="7">
        <f t="shared" si="54"/>
        <v>0</v>
      </c>
      <c r="J185" s="8">
        <f t="shared" si="55"/>
        <v>0</v>
      </c>
    </row>
    <row r="186" spans="1:51" ht="15.75" customHeight="1" x14ac:dyDescent="0.25">
      <c r="A186" s="181"/>
      <c r="B186" s="60">
        <f t="shared" si="56"/>
        <v>1</v>
      </c>
      <c r="C186" s="184"/>
      <c r="D186" s="36" t="s">
        <v>9</v>
      </c>
      <c r="E186" s="6">
        <v>1.3000000000000001E-2</v>
      </c>
      <c r="F186" s="58">
        <f t="shared" si="57"/>
        <v>0</v>
      </c>
      <c r="G186" s="47">
        <v>40</v>
      </c>
      <c r="H186" s="5">
        <f t="shared" si="53"/>
        <v>0.52</v>
      </c>
      <c r="I186" s="7">
        <f t="shared" si="54"/>
        <v>0</v>
      </c>
      <c r="J186" s="8">
        <f t="shared" si="55"/>
        <v>0</v>
      </c>
    </row>
    <row r="187" spans="1:51" ht="15.75" customHeight="1" x14ac:dyDescent="0.25">
      <c r="A187" s="181"/>
      <c r="B187" s="60">
        <f t="shared" si="56"/>
        <v>1</v>
      </c>
      <c r="C187" s="184"/>
      <c r="D187" s="37" t="s">
        <v>11</v>
      </c>
      <c r="E187" s="6">
        <v>1.2E-2</v>
      </c>
      <c r="F187" s="58">
        <f t="shared" si="57"/>
        <v>0</v>
      </c>
      <c r="G187" s="47">
        <v>27</v>
      </c>
      <c r="H187" s="5">
        <f t="shared" si="53"/>
        <v>0.32400000000000001</v>
      </c>
      <c r="I187" s="7">
        <f t="shared" si="54"/>
        <v>0</v>
      </c>
      <c r="J187" s="8">
        <f t="shared" si="55"/>
        <v>0</v>
      </c>
    </row>
    <row r="188" spans="1:51" ht="15.75" customHeight="1" x14ac:dyDescent="0.25">
      <c r="A188" s="181"/>
      <c r="B188" s="60">
        <f t="shared" si="56"/>
        <v>1</v>
      </c>
      <c r="C188" s="184"/>
      <c r="D188" s="37" t="s">
        <v>7</v>
      </c>
      <c r="E188" s="6">
        <v>5.0000000000000001E-3</v>
      </c>
      <c r="F188" s="58">
        <f t="shared" si="57"/>
        <v>0</v>
      </c>
      <c r="G188" s="47">
        <v>115</v>
      </c>
      <c r="H188" s="5">
        <f t="shared" si="53"/>
        <v>0.57500000000000007</v>
      </c>
      <c r="I188" s="7">
        <f t="shared" si="54"/>
        <v>0</v>
      </c>
      <c r="J188" s="8">
        <f t="shared" si="55"/>
        <v>0</v>
      </c>
      <c r="L188"/>
      <c r="M188"/>
      <c r="N188"/>
      <c r="O188"/>
    </row>
    <row r="189" spans="1:51" ht="15.75" customHeight="1" x14ac:dyDescent="0.25">
      <c r="A189" s="181"/>
      <c r="B189" s="60">
        <f t="shared" si="56"/>
        <v>1</v>
      </c>
      <c r="C189" s="185"/>
      <c r="D189" s="37" t="s">
        <v>79</v>
      </c>
      <c r="E189" s="6">
        <v>0.17499999999999999</v>
      </c>
      <c r="F189" s="58">
        <f t="shared" si="57"/>
        <v>0</v>
      </c>
      <c r="G189" s="48"/>
      <c r="H189" s="149"/>
      <c r="I189" s="7"/>
      <c r="J189" s="6">
        <f t="shared" si="55"/>
        <v>0</v>
      </c>
    </row>
    <row r="190" spans="1:51" ht="15.75" customHeight="1" x14ac:dyDescent="0.25">
      <c r="A190" s="181"/>
      <c r="B190" s="60">
        <f t="shared" si="56"/>
        <v>1</v>
      </c>
      <c r="C190" s="186" t="s">
        <v>34</v>
      </c>
      <c r="D190" s="36" t="s">
        <v>61</v>
      </c>
      <c r="E190" s="6">
        <f>H190/G190</f>
        <v>4.8441025641025627E-2</v>
      </c>
      <c r="F190" s="58">
        <f t="shared" si="57"/>
        <v>0</v>
      </c>
      <c r="G190" s="47">
        <v>195</v>
      </c>
      <c r="H190" s="5">
        <f>61-H179-H180-H181-H182-H183-H184-H185-H186-H187-H188-H191-H192-H193-H194-H195-H196-H197-H199-H200-H201</f>
        <v>9.445999999999998</v>
      </c>
      <c r="I190" s="7">
        <f t="shared" ref="I190:I197" si="58">J190*G190</f>
        <v>0</v>
      </c>
      <c r="J190" s="8">
        <f t="shared" si="55"/>
        <v>0</v>
      </c>
    </row>
    <row r="191" spans="1:51" ht="15.75" customHeight="1" x14ac:dyDescent="0.25">
      <c r="A191" s="181"/>
      <c r="B191" s="60">
        <f t="shared" si="56"/>
        <v>1</v>
      </c>
      <c r="C191" s="187"/>
      <c r="D191" s="36" t="s">
        <v>9</v>
      </c>
      <c r="E191" s="6">
        <v>0.02</v>
      </c>
      <c r="F191" s="58">
        <f t="shared" si="57"/>
        <v>0</v>
      </c>
      <c r="G191" s="49">
        <v>40</v>
      </c>
      <c r="H191" s="5">
        <f t="shared" ref="H191:H197" si="59">G191*E191</f>
        <v>0.8</v>
      </c>
      <c r="I191" s="7">
        <f t="shared" si="58"/>
        <v>0</v>
      </c>
      <c r="J191" s="8">
        <f t="shared" si="55"/>
        <v>0</v>
      </c>
    </row>
    <row r="192" spans="1:51" ht="15.75" customHeight="1" x14ac:dyDescent="0.25">
      <c r="A192" s="181"/>
      <c r="B192" s="60">
        <f t="shared" si="56"/>
        <v>1</v>
      </c>
      <c r="C192" s="187"/>
      <c r="D192" s="37" t="s">
        <v>11</v>
      </c>
      <c r="E192" s="6">
        <v>1.2999999999999999E-2</v>
      </c>
      <c r="F192" s="58">
        <f t="shared" si="57"/>
        <v>0</v>
      </c>
      <c r="G192" s="47">
        <v>27</v>
      </c>
      <c r="H192" s="5">
        <f t="shared" si="59"/>
        <v>0.35099999999999998</v>
      </c>
      <c r="I192" s="7">
        <f t="shared" si="58"/>
        <v>0</v>
      </c>
      <c r="J192" s="8">
        <f t="shared" si="55"/>
        <v>0</v>
      </c>
    </row>
    <row r="193" spans="1:51" ht="15.75" customHeight="1" x14ac:dyDescent="0.25">
      <c r="A193" s="181"/>
      <c r="B193" s="60">
        <f t="shared" si="56"/>
        <v>1</v>
      </c>
      <c r="C193" s="187"/>
      <c r="D193" s="37" t="s">
        <v>27</v>
      </c>
      <c r="E193" s="6">
        <v>0.01</v>
      </c>
      <c r="F193" s="58">
        <f t="shared" si="57"/>
        <v>0</v>
      </c>
      <c r="G193" s="47">
        <v>750</v>
      </c>
      <c r="H193" s="5">
        <f t="shared" si="59"/>
        <v>7.5</v>
      </c>
      <c r="I193" s="7">
        <f t="shared" si="58"/>
        <v>0</v>
      </c>
      <c r="J193" s="8">
        <f t="shared" si="55"/>
        <v>0</v>
      </c>
    </row>
    <row r="194" spans="1:51" ht="15.75" customHeight="1" x14ac:dyDescent="0.25">
      <c r="A194" s="181"/>
      <c r="B194" s="60">
        <f t="shared" si="56"/>
        <v>1</v>
      </c>
      <c r="C194" s="188"/>
      <c r="D194" s="37" t="s">
        <v>87</v>
      </c>
      <c r="E194" s="6">
        <v>5.8000000000000003E-2</v>
      </c>
      <c r="F194" s="58">
        <f t="shared" si="57"/>
        <v>0</v>
      </c>
      <c r="G194" s="47">
        <v>58</v>
      </c>
      <c r="H194" s="5">
        <f t="shared" si="59"/>
        <v>3.3640000000000003</v>
      </c>
      <c r="I194" s="7">
        <f t="shared" si="58"/>
        <v>0</v>
      </c>
      <c r="J194" s="8">
        <f t="shared" si="55"/>
        <v>0</v>
      </c>
    </row>
    <row r="195" spans="1:51" ht="15.75" customHeight="1" x14ac:dyDescent="0.25">
      <c r="A195" s="181"/>
      <c r="B195" s="60">
        <f t="shared" si="56"/>
        <v>1</v>
      </c>
      <c r="C195" s="183" t="s">
        <v>99</v>
      </c>
      <c r="D195" s="36" t="s">
        <v>14</v>
      </c>
      <c r="E195" s="6">
        <v>4.5999999999999999E-2</v>
      </c>
      <c r="F195" s="58">
        <f t="shared" si="57"/>
        <v>0</v>
      </c>
      <c r="G195" s="47">
        <v>70</v>
      </c>
      <c r="H195" s="5">
        <f t="shared" si="59"/>
        <v>3.2199999999999998</v>
      </c>
      <c r="I195" s="7">
        <f t="shared" si="58"/>
        <v>0</v>
      </c>
      <c r="J195" s="8">
        <f t="shared" si="55"/>
        <v>0</v>
      </c>
      <c r="L195" s="18"/>
      <c r="M195" s="16"/>
      <c r="N195" s="24"/>
      <c r="O195" s="16"/>
    </row>
    <row r="196" spans="1:51" ht="15.75" customHeight="1" x14ac:dyDescent="0.25">
      <c r="A196" s="181"/>
      <c r="B196" s="60">
        <f t="shared" si="56"/>
        <v>1</v>
      </c>
      <c r="C196" s="184"/>
      <c r="D196" s="36" t="s">
        <v>12</v>
      </c>
      <c r="E196" s="6">
        <v>2.4E-2</v>
      </c>
      <c r="F196" s="58">
        <f t="shared" si="57"/>
        <v>0</v>
      </c>
      <c r="G196" s="47">
        <v>55</v>
      </c>
      <c r="H196" s="5">
        <f t="shared" si="59"/>
        <v>1.32</v>
      </c>
      <c r="I196" s="7">
        <f t="shared" si="58"/>
        <v>0</v>
      </c>
      <c r="J196" s="8">
        <f t="shared" si="55"/>
        <v>0</v>
      </c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</row>
    <row r="197" spans="1:51" s="16" customFormat="1" ht="15.75" customHeight="1" x14ac:dyDescent="0.25">
      <c r="A197" s="181"/>
      <c r="B197" s="60">
        <f t="shared" si="56"/>
        <v>1</v>
      </c>
      <c r="C197" s="184"/>
      <c r="D197" s="36" t="s">
        <v>13</v>
      </c>
      <c r="E197" s="40">
        <v>2.0000000000000001E-4</v>
      </c>
      <c r="F197" s="58">
        <f t="shared" si="57"/>
        <v>0</v>
      </c>
      <c r="G197" s="47">
        <v>1000</v>
      </c>
      <c r="H197" s="5">
        <f t="shared" si="59"/>
        <v>0.2</v>
      </c>
      <c r="I197" s="7">
        <f t="shared" si="58"/>
        <v>0</v>
      </c>
      <c r="J197" s="8">
        <f t="shared" si="55"/>
        <v>0</v>
      </c>
      <c r="K197"/>
      <c r="L197"/>
      <c r="M197"/>
      <c r="N197"/>
      <c r="O197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ht="15.75" customHeight="1" x14ac:dyDescent="0.25">
      <c r="A198" s="181"/>
      <c r="B198" s="60">
        <f t="shared" si="56"/>
        <v>1</v>
      </c>
      <c r="C198" s="185"/>
      <c r="D198" s="36" t="s">
        <v>79</v>
      </c>
      <c r="E198" s="6">
        <v>0.17199999999999999</v>
      </c>
      <c r="F198" s="58">
        <f t="shared" si="57"/>
        <v>0</v>
      </c>
      <c r="G198" s="47"/>
      <c r="H198" s="5"/>
      <c r="I198" s="7"/>
      <c r="J198" s="8">
        <f t="shared" si="55"/>
        <v>0</v>
      </c>
    </row>
    <row r="199" spans="1:51" ht="15.75" customHeight="1" x14ac:dyDescent="0.25">
      <c r="A199" s="181"/>
      <c r="B199" s="60">
        <f t="shared" si="56"/>
        <v>1</v>
      </c>
      <c r="C199" s="3" t="s">
        <v>38</v>
      </c>
      <c r="D199" s="41" t="s">
        <v>38</v>
      </c>
      <c r="E199" s="6">
        <v>0.04</v>
      </c>
      <c r="F199" s="58">
        <f t="shared" si="57"/>
        <v>0</v>
      </c>
      <c r="G199" s="47">
        <v>40</v>
      </c>
      <c r="H199" s="5">
        <f>G199*E199</f>
        <v>1.6</v>
      </c>
      <c r="I199" s="7">
        <f>J199*G199</f>
        <v>0</v>
      </c>
      <c r="J199" s="8">
        <f t="shared" si="55"/>
        <v>0</v>
      </c>
    </row>
    <row r="200" spans="1:51" ht="15.75" customHeight="1" x14ac:dyDescent="0.25">
      <c r="A200" s="181"/>
      <c r="B200" s="60">
        <f t="shared" si="56"/>
        <v>1</v>
      </c>
      <c r="C200" s="146" t="s">
        <v>22</v>
      </c>
      <c r="D200" s="39" t="s">
        <v>22</v>
      </c>
      <c r="E200" s="6">
        <v>0.05</v>
      </c>
      <c r="F200" s="58">
        <f t="shared" si="57"/>
        <v>0</v>
      </c>
      <c r="G200" s="48">
        <v>95</v>
      </c>
      <c r="H200" s="5">
        <f>G200*E200</f>
        <v>4.75</v>
      </c>
      <c r="I200" s="7">
        <f>J200*G200</f>
        <v>0</v>
      </c>
      <c r="J200" s="8">
        <f t="shared" si="55"/>
        <v>0</v>
      </c>
    </row>
    <row r="201" spans="1:51" ht="15.75" customHeight="1" x14ac:dyDescent="0.25">
      <c r="A201" s="191"/>
      <c r="B201" s="60">
        <f t="shared" si="56"/>
        <v>1</v>
      </c>
      <c r="C201" s="148" t="s">
        <v>88</v>
      </c>
      <c r="D201" s="36" t="s">
        <v>25</v>
      </c>
      <c r="E201" s="6">
        <v>0.1</v>
      </c>
      <c r="F201" s="58">
        <f t="shared" si="57"/>
        <v>0</v>
      </c>
      <c r="G201" s="47">
        <v>170</v>
      </c>
      <c r="H201" s="5">
        <f>G201*E201</f>
        <v>17</v>
      </c>
      <c r="I201" s="7">
        <f>J201*G201</f>
        <v>0</v>
      </c>
      <c r="J201" s="8">
        <f t="shared" si="55"/>
        <v>0</v>
      </c>
      <c r="L201"/>
      <c r="M201"/>
      <c r="N201"/>
      <c r="O201"/>
    </row>
    <row r="202" spans="1:51" ht="15.75" customHeight="1" x14ac:dyDescent="0.25">
      <c r="A202" s="174" t="s">
        <v>41</v>
      </c>
      <c r="B202" s="174"/>
      <c r="C202" s="174"/>
      <c r="D202" s="174"/>
      <c r="E202" s="45"/>
      <c r="F202" s="144"/>
      <c r="G202" s="144"/>
      <c r="H202" s="2">
        <f>SUM(H179:H201)</f>
        <v>61</v>
      </c>
      <c r="I202" s="2">
        <f>SUM(I179:I201)</f>
        <v>0</v>
      </c>
      <c r="J202" s="45">
        <f t="shared" ref="J202" si="60">SUM(J179:J201)</f>
        <v>0</v>
      </c>
      <c r="L202"/>
      <c r="M202"/>
      <c r="N202"/>
      <c r="O202"/>
    </row>
    <row r="203" spans="1:51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</row>
    <row r="204" spans="1:51" customFormat="1" ht="15.75" customHeight="1" x14ac:dyDescent="0.25">
      <c r="E204" s="27"/>
    </row>
    <row r="205" spans="1:51" customFormat="1" ht="15.75" customHeight="1" x14ac:dyDescent="0.25">
      <c r="E205" s="27"/>
    </row>
    <row r="206" spans="1:51" customFormat="1" ht="15.75" customHeight="1" x14ac:dyDescent="0.25">
      <c r="E206" s="27"/>
    </row>
    <row r="207" spans="1:51" customFormat="1" ht="15.75" customHeight="1" x14ac:dyDescent="0.25">
      <c r="E207" s="27"/>
    </row>
    <row r="208" spans="1:51" customFormat="1" ht="15.75" customHeight="1" x14ac:dyDescent="0.25">
      <c r="E208" s="27"/>
    </row>
    <row r="209" spans="1:51" customFormat="1" ht="15.75" customHeight="1" x14ac:dyDescent="0.25">
      <c r="E209" s="27"/>
      <c r="L209" s="13"/>
      <c r="M209" s="13"/>
      <c r="N209" s="22"/>
      <c r="O209" s="13"/>
    </row>
    <row r="210" spans="1:51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2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ht="15" customHeight="1" x14ac:dyDescent="0.25">
      <c r="A211" s="201" t="s">
        <v>67</v>
      </c>
      <c r="B211" s="52">
        <v>1</v>
      </c>
      <c r="C211" s="182" t="s">
        <v>78</v>
      </c>
      <c r="D211" s="36" t="s">
        <v>6</v>
      </c>
      <c r="E211" s="6">
        <v>4.5999999999999999E-2</v>
      </c>
      <c r="F211" s="47">
        <v>0</v>
      </c>
      <c r="G211" s="47">
        <v>38</v>
      </c>
      <c r="H211" s="5">
        <f>G211*E211</f>
        <v>1.748</v>
      </c>
      <c r="I211" s="7">
        <f t="shared" ref="I211:I221" si="61">J211*G211</f>
        <v>0</v>
      </c>
      <c r="J211" s="8">
        <f>F211*E211</f>
        <v>0</v>
      </c>
    </row>
    <row r="212" spans="1:51" ht="15.75" customHeight="1" x14ac:dyDescent="0.25">
      <c r="A212" s="201"/>
      <c r="B212" s="60">
        <f>B211</f>
        <v>1</v>
      </c>
      <c r="C212" s="182"/>
      <c r="D212" s="36" t="s">
        <v>35</v>
      </c>
      <c r="E212" s="6">
        <v>0.02</v>
      </c>
      <c r="F212" s="58">
        <f>F211</f>
        <v>0</v>
      </c>
      <c r="G212" s="48">
        <v>110</v>
      </c>
      <c r="H212" s="5">
        <f>G212*E212</f>
        <v>2.2000000000000002</v>
      </c>
      <c r="I212" s="7">
        <f t="shared" si="61"/>
        <v>0</v>
      </c>
      <c r="J212" s="8">
        <f t="shared" ref="J212:J232" si="62">F212*E212</f>
        <v>0</v>
      </c>
    </row>
    <row r="213" spans="1:51" ht="15.75" customHeight="1" x14ac:dyDescent="0.25">
      <c r="A213" s="201"/>
      <c r="B213" s="60">
        <f t="shared" ref="B213:B232" si="63">B212</f>
        <v>1</v>
      </c>
      <c r="C213" s="182"/>
      <c r="D213" s="37" t="s">
        <v>7</v>
      </c>
      <c r="E213" s="6">
        <v>3.0000000000000001E-3</v>
      </c>
      <c r="F213" s="58">
        <f t="shared" ref="F213:F232" si="64">F212</f>
        <v>0</v>
      </c>
      <c r="G213" s="49">
        <v>115</v>
      </c>
      <c r="H213" s="5">
        <f>G213*E213</f>
        <v>0.34500000000000003</v>
      </c>
      <c r="I213" s="7">
        <f t="shared" si="61"/>
        <v>0</v>
      </c>
      <c r="J213" s="8">
        <f t="shared" si="62"/>
        <v>0</v>
      </c>
    </row>
    <row r="214" spans="1:51" ht="15.75" customHeight="1" x14ac:dyDescent="0.25">
      <c r="A214" s="201"/>
      <c r="B214" s="60">
        <f t="shared" si="63"/>
        <v>1</v>
      </c>
      <c r="C214" s="182"/>
      <c r="D214" s="36" t="s">
        <v>9</v>
      </c>
      <c r="E214" s="6">
        <v>1.3000000000000001E-2</v>
      </c>
      <c r="F214" s="58">
        <f t="shared" si="64"/>
        <v>0</v>
      </c>
      <c r="G214" s="49">
        <v>40</v>
      </c>
      <c r="H214" s="5">
        <f>G214*E214</f>
        <v>0.52</v>
      </c>
      <c r="I214" s="7">
        <f t="shared" si="61"/>
        <v>0</v>
      </c>
      <c r="J214" s="8">
        <f t="shared" si="62"/>
        <v>0</v>
      </c>
    </row>
    <row r="215" spans="1:51" ht="15.75" customHeight="1" x14ac:dyDescent="0.25">
      <c r="A215" s="201"/>
      <c r="B215" s="60">
        <f t="shared" si="63"/>
        <v>1</v>
      </c>
      <c r="C215" s="183" t="s">
        <v>31</v>
      </c>
      <c r="D215" s="36" t="s">
        <v>81</v>
      </c>
      <c r="E215" s="6">
        <f>H215/G215</f>
        <v>1.0259999999999984E-2</v>
      </c>
      <c r="F215" s="58">
        <f t="shared" si="64"/>
        <v>0</v>
      </c>
      <c r="G215" s="47">
        <v>400</v>
      </c>
      <c r="H215" s="5">
        <f>61-H211-H212-H213-H214-H216-H217-H218-H219-H220-H221-H222-H223-H224-H225-H226-H227-H228-H229-H230-H231-H232</f>
        <v>4.1039999999999939</v>
      </c>
      <c r="I215" s="7">
        <f t="shared" si="61"/>
        <v>0</v>
      </c>
      <c r="J215" s="8">
        <f t="shared" si="62"/>
        <v>0</v>
      </c>
    </row>
    <row r="216" spans="1:51" ht="15.75" customHeight="1" x14ac:dyDescent="0.25">
      <c r="A216" s="201"/>
      <c r="B216" s="60">
        <f t="shared" si="63"/>
        <v>1</v>
      </c>
      <c r="C216" s="184"/>
      <c r="D216" s="36" t="s">
        <v>8</v>
      </c>
      <c r="E216" s="6">
        <v>0.107</v>
      </c>
      <c r="F216" s="58">
        <f t="shared" si="64"/>
        <v>0</v>
      </c>
      <c r="G216" s="47">
        <v>50</v>
      </c>
      <c r="H216" s="5">
        <f t="shared" ref="H216:H221" si="65">G216*E216</f>
        <v>5.35</v>
      </c>
      <c r="I216" s="7">
        <f t="shared" si="61"/>
        <v>0</v>
      </c>
      <c r="J216" s="8">
        <f t="shared" si="62"/>
        <v>0</v>
      </c>
    </row>
    <row r="217" spans="1:51" ht="15.75" customHeight="1" x14ac:dyDescent="0.25">
      <c r="A217" s="201"/>
      <c r="B217" s="60">
        <f t="shared" si="63"/>
        <v>1</v>
      </c>
      <c r="C217" s="184"/>
      <c r="D217" s="36" t="s">
        <v>87</v>
      </c>
      <c r="E217" s="6">
        <v>6.0000000000000001E-3</v>
      </c>
      <c r="F217" s="58">
        <f t="shared" si="64"/>
        <v>0</v>
      </c>
      <c r="G217" s="47">
        <v>58</v>
      </c>
      <c r="H217" s="5">
        <f t="shared" si="65"/>
        <v>0.34800000000000003</v>
      </c>
      <c r="I217" s="7">
        <f t="shared" si="61"/>
        <v>0</v>
      </c>
      <c r="J217" s="8">
        <f t="shared" si="62"/>
        <v>0</v>
      </c>
    </row>
    <row r="218" spans="1:51" ht="15.75" customHeight="1" x14ac:dyDescent="0.25">
      <c r="A218" s="201"/>
      <c r="B218" s="60">
        <f t="shared" si="63"/>
        <v>1</v>
      </c>
      <c r="C218" s="184"/>
      <c r="D218" s="36" t="s">
        <v>9</v>
      </c>
      <c r="E218" s="6">
        <v>1.3000000000000001E-2</v>
      </c>
      <c r="F218" s="58">
        <f t="shared" si="64"/>
        <v>0</v>
      </c>
      <c r="G218" s="47">
        <v>40</v>
      </c>
      <c r="H218" s="5">
        <f t="shared" si="65"/>
        <v>0.52</v>
      </c>
      <c r="I218" s="7">
        <f t="shared" si="61"/>
        <v>0</v>
      </c>
      <c r="J218" s="8">
        <f t="shared" si="62"/>
        <v>0</v>
      </c>
    </row>
    <row r="219" spans="1:51" ht="15.75" customHeight="1" x14ac:dyDescent="0.25">
      <c r="A219" s="201"/>
      <c r="B219" s="60">
        <f t="shared" si="63"/>
        <v>1</v>
      </c>
      <c r="C219" s="184"/>
      <c r="D219" s="37" t="s">
        <v>11</v>
      </c>
      <c r="E219" s="6">
        <v>1.2E-2</v>
      </c>
      <c r="F219" s="58">
        <f t="shared" si="64"/>
        <v>0</v>
      </c>
      <c r="G219" s="47">
        <v>27</v>
      </c>
      <c r="H219" s="5">
        <f t="shared" si="65"/>
        <v>0.32400000000000001</v>
      </c>
      <c r="I219" s="7">
        <f t="shared" si="61"/>
        <v>0</v>
      </c>
      <c r="J219" s="8">
        <f t="shared" si="62"/>
        <v>0</v>
      </c>
    </row>
    <row r="220" spans="1:51" ht="15.75" customHeight="1" x14ac:dyDescent="0.25">
      <c r="A220" s="201"/>
      <c r="B220" s="60">
        <f t="shared" si="63"/>
        <v>1</v>
      </c>
      <c r="C220" s="184"/>
      <c r="D220" s="37" t="s">
        <v>7</v>
      </c>
      <c r="E220" s="6">
        <v>3.0000000000000001E-3</v>
      </c>
      <c r="F220" s="58">
        <f t="shared" si="64"/>
        <v>0</v>
      </c>
      <c r="G220" s="47">
        <v>115</v>
      </c>
      <c r="H220" s="5">
        <f t="shared" si="65"/>
        <v>0.34500000000000003</v>
      </c>
      <c r="I220" s="7">
        <f t="shared" si="61"/>
        <v>0</v>
      </c>
      <c r="J220" s="8">
        <f t="shared" si="62"/>
        <v>0</v>
      </c>
    </row>
    <row r="221" spans="1:51" ht="15.75" customHeight="1" x14ac:dyDescent="0.25">
      <c r="A221" s="201"/>
      <c r="B221" s="60">
        <f t="shared" si="63"/>
        <v>1</v>
      </c>
      <c r="C221" s="184"/>
      <c r="D221" s="37" t="s">
        <v>32</v>
      </c>
      <c r="E221" s="6">
        <v>6.0000000000000001E-3</v>
      </c>
      <c r="F221" s="58">
        <f t="shared" si="64"/>
        <v>0</v>
      </c>
      <c r="G221" s="47">
        <v>190</v>
      </c>
      <c r="H221" s="5">
        <f t="shared" si="65"/>
        <v>1.1400000000000001</v>
      </c>
      <c r="I221" s="7">
        <f t="shared" si="61"/>
        <v>0</v>
      </c>
      <c r="J221" s="8">
        <f t="shared" si="62"/>
        <v>0</v>
      </c>
    </row>
    <row r="222" spans="1:51" ht="15.75" customHeight="1" x14ac:dyDescent="0.25">
      <c r="A222" s="201"/>
      <c r="B222" s="60">
        <f t="shared" si="63"/>
        <v>1</v>
      </c>
      <c r="C222" s="185"/>
      <c r="D222" s="37" t="s">
        <v>79</v>
      </c>
      <c r="E222" s="6">
        <v>0.188</v>
      </c>
      <c r="F222" s="58">
        <f t="shared" si="64"/>
        <v>0</v>
      </c>
      <c r="G222" s="47"/>
      <c r="H222" s="5"/>
      <c r="I222" s="7"/>
      <c r="J222" s="8">
        <f t="shared" si="62"/>
        <v>0</v>
      </c>
    </row>
    <row r="223" spans="1:51" ht="15.75" customHeight="1" x14ac:dyDescent="0.25">
      <c r="A223" s="201"/>
      <c r="B223" s="60">
        <f t="shared" si="63"/>
        <v>1</v>
      </c>
      <c r="C223" s="186" t="s">
        <v>86</v>
      </c>
      <c r="D223" s="36" t="s">
        <v>81</v>
      </c>
      <c r="E223" s="6">
        <v>7.9000000000000001E-2</v>
      </c>
      <c r="F223" s="58">
        <f t="shared" si="64"/>
        <v>0</v>
      </c>
      <c r="G223" s="47">
        <v>400</v>
      </c>
      <c r="H223" s="5">
        <f t="shared" ref="H223:H230" si="66">G223*E223</f>
        <v>31.6</v>
      </c>
      <c r="I223" s="7">
        <f t="shared" ref="I223:I230" si="67">J223*G223</f>
        <v>0</v>
      </c>
      <c r="J223" s="8">
        <f t="shared" si="62"/>
        <v>0</v>
      </c>
    </row>
    <row r="224" spans="1:51" ht="15.75" customHeight="1" x14ac:dyDescent="0.25">
      <c r="A224" s="201"/>
      <c r="B224" s="60">
        <f t="shared" si="63"/>
        <v>1</v>
      </c>
      <c r="C224" s="187"/>
      <c r="D224" s="36" t="s">
        <v>9</v>
      </c>
      <c r="E224" s="6">
        <v>3.0000000000000001E-3</v>
      </c>
      <c r="F224" s="58">
        <f t="shared" si="64"/>
        <v>0</v>
      </c>
      <c r="G224" s="47">
        <v>40</v>
      </c>
      <c r="H224" s="5">
        <f t="shared" si="66"/>
        <v>0.12</v>
      </c>
      <c r="I224" s="7">
        <f t="shared" si="67"/>
        <v>0</v>
      </c>
      <c r="J224" s="8">
        <f t="shared" si="62"/>
        <v>0</v>
      </c>
    </row>
    <row r="225" spans="1:51" ht="15.75" customHeight="1" x14ac:dyDescent="0.25">
      <c r="A225" s="201"/>
      <c r="B225" s="60">
        <f t="shared" si="63"/>
        <v>1</v>
      </c>
      <c r="C225" s="188"/>
      <c r="D225" s="36" t="s">
        <v>11</v>
      </c>
      <c r="E225" s="6">
        <v>3.0000000000000001E-3</v>
      </c>
      <c r="F225" s="58">
        <f t="shared" si="64"/>
        <v>0</v>
      </c>
      <c r="G225" s="47">
        <v>27</v>
      </c>
      <c r="H225" s="5">
        <f t="shared" si="66"/>
        <v>8.1000000000000003E-2</v>
      </c>
      <c r="I225" s="7">
        <f t="shared" si="67"/>
        <v>0</v>
      </c>
      <c r="J225" s="8">
        <f t="shared" si="62"/>
        <v>0</v>
      </c>
    </row>
    <row r="226" spans="1:51" ht="15.75" customHeight="1" x14ac:dyDescent="0.25">
      <c r="A226" s="201"/>
      <c r="B226" s="60">
        <f t="shared" si="63"/>
        <v>1</v>
      </c>
      <c r="C226" s="183" t="s">
        <v>42</v>
      </c>
      <c r="D226" s="36" t="s">
        <v>44</v>
      </c>
      <c r="E226" s="6">
        <v>5.0999999999999997E-2</v>
      </c>
      <c r="F226" s="58">
        <f t="shared" si="64"/>
        <v>0</v>
      </c>
      <c r="G226" s="47">
        <v>55</v>
      </c>
      <c r="H226" s="5">
        <f t="shared" si="66"/>
        <v>2.8049999999999997</v>
      </c>
      <c r="I226" s="7">
        <f t="shared" si="67"/>
        <v>0</v>
      </c>
      <c r="J226" s="8">
        <f t="shared" si="62"/>
        <v>0</v>
      </c>
    </row>
    <row r="227" spans="1:51" ht="15.75" customHeight="1" x14ac:dyDescent="0.25">
      <c r="A227" s="201"/>
      <c r="B227" s="60">
        <f t="shared" si="63"/>
        <v>1</v>
      </c>
      <c r="C227" s="185"/>
      <c r="D227" s="36" t="s">
        <v>27</v>
      </c>
      <c r="E227" s="6">
        <v>5.0000000000000001E-3</v>
      </c>
      <c r="F227" s="58">
        <f t="shared" si="64"/>
        <v>0</v>
      </c>
      <c r="G227" s="47">
        <v>750</v>
      </c>
      <c r="H227" s="5">
        <f t="shared" si="66"/>
        <v>3.75</v>
      </c>
      <c r="I227" s="7">
        <f t="shared" si="67"/>
        <v>0</v>
      </c>
      <c r="J227" s="8">
        <f t="shared" si="62"/>
        <v>0</v>
      </c>
      <c r="L227"/>
      <c r="M227"/>
      <c r="N227"/>
      <c r="O227"/>
    </row>
    <row r="228" spans="1:51" ht="15.75" customHeight="1" x14ac:dyDescent="0.25">
      <c r="A228" s="201"/>
      <c r="B228" s="60">
        <f t="shared" si="63"/>
        <v>1</v>
      </c>
      <c r="C228" s="183" t="s">
        <v>39</v>
      </c>
      <c r="D228" s="36" t="s">
        <v>76</v>
      </c>
      <c r="E228" s="44">
        <v>0.02</v>
      </c>
      <c r="F228" s="58">
        <f t="shared" si="64"/>
        <v>0</v>
      </c>
      <c r="G228" s="47">
        <v>140</v>
      </c>
      <c r="H228" s="5">
        <f t="shared" si="66"/>
        <v>2.8000000000000003</v>
      </c>
      <c r="I228" s="7">
        <f t="shared" si="67"/>
        <v>0</v>
      </c>
      <c r="J228" s="8">
        <f t="shared" si="62"/>
        <v>0</v>
      </c>
      <c r="L228"/>
      <c r="M228"/>
      <c r="N228"/>
      <c r="O228"/>
    </row>
    <row r="229" spans="1:51" ht="15.75" customHeight="1" x14ac:dyDescent="0.25">
      <c r="A229" s="201"/>
      <c r="B229" s="60">
        <f t="shared" si="63"/>
        <v>1</v>
      </c>
      <c r="C229" s="184"/>
      <c r="D229" s="36" t="s">
        <v>12</v>
      </c>
      <c r="E229" s="44">
        <v>0.02</v>
      </c>
      <c r="F229" s="58">
        <f t="shared" si="64"/>
        <v>0</v>
      </c>
      <c r="G229" s="47">
        <v>55</v>
      </c>
      <c r="H229" s="5">
        <f t="shared" si="66"/>
        <v>1.1000000000000001</v>
      </c>
      <c r="I229" s="7">
        <f t="shared" si="67"/>
        <v>0</v>
      </c>
      <c r="J229" s="8">
        <f t="shared" si="62"/>
        <v>0</v>
      </c>
      <c r="L229"/>
      <c r="M229"/>
      <c r="N229"/>
      <c r="O229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</row>
    <row r="230" spans="1:51" s="16" customFormat="1" ht="15.75" customHeight="1" x14ac:dyDescent="0.25">
      <c r="A230" s="201"/>
      <c r="B230" s="60">
        <f t="shared" si="63"/>
        <v>1</v>
      </c>
      <c r="C230" s="184"/>
      <c r="D230" s="36" t="s">
        <v>13</v>
      </c>
      <c r="E230" s="19">
        <v>2.0000000000000001E-4</v>
      </c>
      <c r="F230" s="58">
        <f t="shared" si="64"/>
        <v>0</v>
      </c>
      <c r="G230" s="47">
        <v>1000</v>
      </c>
      <c r="H230" s="5">
        <f t="shared" si="66"/>
        <v>0.2</v>
      </c>
      <c r="I230" s="7">
        <f t="shared" si="67"/>
        <v>0</v>
      </c>
      <c r="J230" s="8">
        <f t="shared" si="62"/>
        <v>0</v>
      </c>
      <c r="K230"/>
      <c r="L230"/>
      <c r="M230"/>
      <c r="N230"/>
      <c r="O230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ht="15.75" customHeight="1" x14ac:dyDescent="0.25">
      <c r="A231" s="201"/>
      <c r="B231" s="60">
        <f t="shared" si="63"/>
        <v>1</v>
      </c>
      <c r="C231" s="185"/>
      <c r="D231" s="36" t="s">
        <v>79</v>
      </c>
      <c r="E231" s="44">
        <v>0.2</v>
      </c>
      <c r="F231" s="58">
        <f t="shared" si="64"/>
        <v>0</v>
      </c>
      <c r="G231" s="47"/>
      <c r="H231" s="5"/>
      <c r="I231" s="7"/>
      <c r="J231" s="8">
        <f t="shared" si="62"/>
        <v>0</v>
      </c>
    </row>
    <row r="232" spans="1:51" ht="15.75" customHeight="1" x14ac:dyDescent="0.25">
      <c r="A232" s="201"/>
      <c r="B232" s="60">
        <f t="shared" si="63"/>
        <v>1</v>
      </c>
      <c r="C232" s="3" t="s">
        <v>38</v>
      </c>
      <c r="D232" s="41" t="s">
        <v>38</v>
      </c>
      <c r="E232" s="6">
        <v>0.04</v>
      </c>
      <c r="F232" s="58">
        <f t="shared" si="64"/>
        <v>0</v>
      </c>
      <c r="G232" s="47">
        <v>40</v>
      </c>
      <c r="H232" s="5">
        <f>G232*E232</f>
        <v>1.6</v>
      </c>
      <c r="I232" s="7">
        <f>J232*G232</f>
        <v>0</v>
      </c>
      <c r="J232" s="8">
        <f t="shared" si="62"/>
        <v>0</v>
      </c>
    </row>
    <row r="233" spans="1:51" ht="15.75" customHeight="1" x14ac:dyDescent="0.25">
      <c r="A233" s="174" t="s">
        <v>41</v>
      </c>
      <c r="B233" s="174"/>
      <c r="C233" s="174"/>
      <c r="D233" s="174"/>
      <c r="E233" s="45"/>
      <c r="F233" s="144"/>
      <c r="G233" s="144"/>
      <c r="H233" s="2">
        <f>SUM(H211:H232)</f>
        <v>61</v>
      </c>
      <c r="I233" s="2">
        <f t="shared" ref="I233:J233" si="68">SUM(I211:I232)</f>
        <v>0</v>
      </c>
      <c r="J233" s="45">
        <f t="shared" si="68"/>
        <v>0</v>
      </c>
    </row>
    <row r="234" spans="1:51" ht="15.75" customHeight="1" x14ac:dyDescent="0.25">
      <c r="A234" s="180" t="s">
        <v>68</v>
      </c>
      <c r="B234" s="52">
        <v>1</v>
      </c>
      <c r="C234" s="195" t="s">
        <v>36</v>
      </c>
      <c r="D234" s="36" t="s">
        <v>6</v>
      </c>
      <c r="E234" s="6">
        <v>3.5999999999999997E-2</v>
      </c>
      <c r="F234" s="47">
        <v>0</v>
      </c>
      <c r="G234" s="47">
        <v>38</v>
      </c>
      <c r="H234" s="5">
        <f t="shared" ref="H234:H246" si="69">G234*E234</f>
        <v>1.3679999999999999</v>
      </c>
      <c r="I234" s="7">
        <f t="shared" ref="I234:I246" si="70">J234*G234</f>
        <v>0</v>
      </c>
      <c r="J234" s="8">
        <f>F234*E234</f>
        <v>0</v>
      </c>
    </row>
    <row r="235" spans="1:51" ht="15.75" customHeight="1" x14ac:dyDescent="0.25">
      <c r="A235" s="181"/>
      <c r="B235" s="60">
        <f>B234</f>
        <v>1</v>
      </c>
      <c r="C235" s="195"/>
      <c r="D235" s="36" t="s">
        <v>15</v>
      </c>
      <c r="E235" s="6">
        <v>5.0000000000000001E-3</v>
      </c>
      <c r="F235" s="58">
        <f>F234</f>
        <v>0</v>
      </c>
      <c r="G235" s="47">
        <v>130</v>
      </c>
      <c r="H235" s="5">
        <f t="shared" si="69"/>
        <v>0.65</v>
      </c>
      <c r="I235" s="7">
        <f t="shared" si="70"/>
        <v>0</v>
      </c>
      <c r="J235" s="8">
        <f t="shared" ref="J235:J258" si="71">F235*E235</f>
        <v>0</v>
      </c>
    </row>
    <row r="236" spans="1:51" ht="15.75" customHeight="1" x14ac:dyDescent="0.25">
      <c r="A236" s="181"/>
      <c r="B236" s="60">
        <f t="shared" ref="B236:B258" si="72">B235</f>
        <v>1</v>
      </c>
      <c r="C236" s="195"/>
      <c r="D236" s="36" t="s">
        <v>17</v>
      </c>
      <c r="E236" s="6">
        <v>5.0000000000000001E-3</v>
      </c>
      <c r="F236" s="58">
        <f t="shared" ref="F236:F258" si="73">F235</f>
        <v>0</v>
      </c>
      <c r="G236" s="48">
        <v>450</v>
      </c>
      <c r="H236" s="5">
        <f t="shared" si="69"/>
        <v>2.25</v>
      </c>
      <c r="I236" s="7">
        <f t="shared" si="70"/>
        <v>0</v>
      </c>
      <c r="J236" s="8">
        <f t="shared" si="71"/>
        <v>0</v>
      </c>
      <c r="L236"/>
      <c r="M236"/>
      <c r="N236"/>
      <c r="O236"/>
    </row>
    <row r="237" spans="1:51" ht="15.75" customHeight="1" x14ac:dyDescent="0.25">
      <c r="A237" s="181"/>
      <c r="B237" s="60">
        <f t="shared" si="72"/>
        <v>1</v>
      </c>
      <c r="C237" s="195"/>
      <c r="D237" s="37" t="s">
        <v>7</v>
      </c>
      <c r="E237" s="6">
        <v>2E-3</v>
      </c>
      <c r="F237" s="58">
        <f t="shared" si="73"/>
        <v>0</v>
      </c>
      <c r="G237" s="49">
        <v>115</v>
      </c>
      <c r="H237" s="5">
        <f t="shared" si="69"/>
        <v>0.23</v>
      </c>
      <c r="I237" s="7">
        <f t="shared" si="70"/>
        <v>0</v>
      </c>
      <c r="J237" s="8">
        <f t="shared" si="71"/>
        <v>0</v>
      </c>
      <c r="L237"/>
      <c r="M237"/>
      <c r="N237"/>
      <c r="O237"/>
    </row>
    <row r="238" spans="1:51" ht="15.75" customHeight="1" x14ac:dyDescent="0.25">
      <c r="A238" s="181"/>
      <c r="B238" s="60">
        <f t="shared" si="72"/>
        <v>1</v>
      </c>
      <c r="C238" s="196" t="s">
        <v>40</v>
      </c>
      <c r="D238" s="36" t="s">
        <v>4</v>
      </c>
      <c r="E238" s="44">
        <v>2.5000000000000001E-2</v>
      </c>
      <c r="F238" s="58">
        <f t="shared" si="73"/>
        <v>0</v>
      </c>
      <c r="G238" s="47">
        <v>50</v>
      </c>
      <c r="H238" s="5">
        <f t="shared" si="69"/>
        <v>1.25</v>
      </c>
      <c r="I238" s="7">
        <f t="shared" si="70"/>
        <v>0</v>
      </c>
      <c r="J238" s="8">
        <f t="shared" si="71"/>
        <v>0</v>
      </c>
      <c r="L238"/>
      <c r="M238"/>
      <c r="N238"/>
      <c r="O238"/>
    </row>
    <row r="239" spans="1:51" ht="15.75" customHeight="1" x14ac:dyDescent="0.25">
      <c r="A239" s="181"/>
      <c r="B239" s="60">
        <f t="shared" si="72"/>
        <v>1</v>
      </c>
      <c r="C239" s="197"/>
      <c r="D239" s="36" t="s">
        <v>6</v>
      </c>
      <c r="E239" s="44">
        <v>0.01</v>
      </c>
      <c r="F239" s="58">
        <f t="shared" si="73"/>
        <v>0</v>
      </c>
      <c r="G239" s="48">
        <v>38</v>
      </c>
      <c r="H239" s="5">
        <f t="shared" si="69"/>
        <v>0.38</v>
      </c>
      <c r="I239" s="7">
        <f t="shared" si="70"/>
        <v>0</v>
      </c>
      <c r="J239" s="8">
        <f t="shared" si="71"/>
        <v>0</v>
      </c>
      <c r="L239"/>
      <c r="M239"/>
      <c r="N239"/>
      <c r="O239"/>
    </row>
    <row r="240" spans="1:51" ht="15.75" customHeight="1" x14ac:dyDescent="0.25">
      <c r="A240" s="181"/>
      <c r="B240" s="60">
        <f t="shared" si="72"/>
        <v>1</v>
      </c>
      <c r="C240" s="197"/>
      <c r="D240" s="36" t="s">
        <v>8</v>
      </c>
      <c r="E240" s="44">
        <v>2.5000000000000001E-2</v>
      </c>
      <c r="F240" s="58">
        <f t="shared" si="73"/>
        <v>0</v>
      </c>
      <c r="G240" s="49">
        <v>50</v>
      </c>
      <c r="H240" s="5">
        <f t="shared" si="69"/>
        <v>1.25</v>
      </c>
      <c r="I240" s="7">
        <f t="shared" si="70"/>
        <v>0</v>
      </c>
      <c r="J240" s="8">
        <f t="shared" si="71"/>
        <v>0</v>
      </c>
      <c r="L240"/>
      <c r="M240"/>
      <c r="N240"/>
      <c r="O240"/>
    </row>
    <row r="241" spans="1:15" ht="15.75" customHeight="1" x14ac:dyDescent="0.25">
      <c r="A241" s="181"/>
      <c r="B241" s="60">
        <f t="shared" si="72"/>
        <v>1</v>
      </c>
      <c r="C241" s="197"/>
      <c r="D241" s="36" t="s">
        <v>9</v>
      </c>
      <c r="E241" s="44">
        <v>7.0000000000000001E-3</v>
      </c>
      <c r="F241" s="58">
        <f t="shared" si="73"/>
        <v>0</v>
      </c>
      <c r="G241" s="50">
        <v>40</v>
      </c>
      <c r="H241" s="5">
        <f t="shared" si="69"/>
        <v>0.28000000000000003</v>
      </c>
      <c r="I241" s="7">
        <f t="shared" si="70"/>
        <v>0</v>
      </c>
      <c r="J241" s="8">
        <f t="shared" si="71"/>
        <v>0</v>
      </c>
      <c r="L241"/>
      <c r="M241"/>
      <c r="N241"/>
      <c r="O241"/>
    </row>
    <row r="242" spans="1:15" ht="15.75" customHeight="1" x14ac:dyDescent="0.25">
      <c r="A242" s="181"/>
      <c r="B242" s="60">
        <f t="shared" si="72"/>
        <v>1</v>
      </c>
      <c r="C242" s="197"/>
      <c r="D242" s="36" t="s">
        <v>11</v>
      </c>
      <c r="E242" s="44">
        <v>7.0000000000000001E-3</v>
      </c>
      <c r="F242" s="58">
        <f t="shared" si="73"/>
        <v>0</v>
      </c>
      <c r="G242" s="47">
        <v>27</v>
      </c>
      <c r="H242" s="5">
        <f t="shared" si="69"/>
        <v>0.189</v>
      </c>
      <c r="I242" s="7">
        <f t="shared" si="70"/>
        <v>0</v>
      </c>
      <c r="J242" s="8">
        <f t="shared" si="71"/>
        <v>0</v>
      </c>
      <c r="L242"/>
      <c r="M242"/>
      <c r="N242"/>
      <c r="O242"/>
    </row>
    <row r="243" spans="1:15" ht="15.75" customHeight="1" x14ac:dyDescent="0.25">
      <c r="A243" s="181"/>
      <c r="B243" s="60">
        <f t="shared" si="72"/>
        <v>1</v>
      </c>
      <c r="C243" s="197"/>
      <c r="D243" s="36" t="s">
        <v>32</v>
      </c>
      <c r="E243" s="19">
        <v>2E-3</v>
      </c>
      <c r="F243" s="58">
        <f t="shared" si="73"/>
        <v>0</v>
      </c>
      <c r="G243" s="47">
        <v>190</v>
      </c>
      <c r="H243" s="5">
        <f t="shared" si="69"/>
        <v>0.38</v>
      </c>
      <c r="I243" s="7">
        <f t="shared" si="70"/>
        <v>0</v>
      </c>
      <c r="J243" s="8">
        <f t="shared" si="71"/>
        <v>0</v>
      </c>
      <c r="L243"/>
      <c r="M243"/>
      <c r="N243"/>
      <c r="O243"/>
    </row>
    <row r="244" spans="1:15" ht="15.75" customHeight="1" x14ac:dyDescent="0.25">
      <c r="A244" s="181"/>
      <c r="B244" s="60">
        <f t="shared" si="72"/>
        <v>1</v>
      </c>
      <c r="C244" s="197"/>
      <c r="D244" s="36" t="s">
        <v>27</v>
      </c>
      <c r="E244" s="44">
        <v>4.0000000000000001E-3</v>
      </c>
      <c r="F244" s="58">
        <f t="shared" si="73"/>
        <v>0</v>
      </c>
      <c r="G244" s="47">
        <v>750</v>
      </c>
      <c r="H244" s="5">
        <f t="shared" si="69"/>
        <v>3</v>
      </c>
      <c r="I244" s="7">
        <f t="shared" si="70"/>
        <v>0</v>
      </c>
      <c r="J244" s="8">
        <f t="shared" si="71"/>
        <v>0</v>
      </c>
      <c r="L244"/>
      <c r="M244"/>
      <c r="N244"/>
      <c r="O244"/>
    </row>
    <row r="245" spans="1:15" ht="15.75" customHeight="1" x14ac:dyDescent="0.25">
      <c r="A245" s="181"/>
      <c r="B245" s="60">
        <f t="shared" si="72"/>
        <v>1</v>
      </c>
      <c r="C245" s="197"/>
      <c r="D245" s="36" t="s">
        <v>12</v>
      </c>
      <c r="E245" s="19">
        <v>2.5000000000000001E-3</v>
      </c>
      <c r="F245" s="58">
        <f t="shared" si="73"/>
        <v>0</v>
      </c>
      <c r="G245" s="47">
        <v>55</v>
      </c>
      <c r="H245" s="5">
        <f t="shared" si="69"/>
        <v>0.13750000000000001</v>
      </c>
      <c r="I245" s="7">
        <f t="shared" si="70"/>
        <v>0</v>
      </c>
      <c r="J245" s="8">
        <f t="shared" si="71"/>
        <v>0</v>
      </c>
      <c r="L245"/>
      <c r="M245"/>
      <c r="N245"/>
      <c r="O245"/>
    </row>
    <row r="246" spans="1:15" ht="15.75" customHeight="1" x14ac:dyDescent="0.25">
      <c r="A246" s="181"/>
      <c r="B246" s="60">
        <f t="shared" si="72"/>
        <v>1</v>
      </c>
      <c r="C246" s="197"/>
      <c r="D246" s="36" t="s">
        <v>13</v>
      </c>
      <c r="E246" s="19">
        <v>4.0000000000000002E-4</v>
      </c>
      <c r="F246" s="58">
        <f t="shared" si="73"/>
        <v>0</v>
      </c>
      <c r="G246" s="47">
        <v>1000</v>
      </c>
      <c r="H246" s="5">
        <f t="shared" si="69"/>
        <v>0.4</v>
      </c>
      <c r="I246" s="7">
        <f t="shared" si="70"/>
        <v>0</v>
      </c>
      <c r="J246" s="8">
        <f t="shared" si="71"/>
        <v>0</v>
      </c>
      <c r="L246"/>
      <c r="M246"/>
      <c r="N246"/>
      <c r="O246"/>
    </row>
    <row r="247" spans="1:15" ht="15.75" customHeight="1" x14ac:dyDescent="0.25">
      <c r="A247" s="181"/>
      <c r="B247" s="60">
        <f t="shared" si="72"/>
        <v>1</v>
      </c>
      <c r="C247" s="198"/>
      <c r="D247" s="36" t="s">
        <v>79</v>
      </c>
      <c r="E247" s="44">
        <v>0.2</v>
      </c>
      <c r="F247" s="58">
        <f t="shared" si="73"/>
        <v>0</v>
      </c>
      <c r="G247" s="47"/>
      <c r="H247" s="5"/>
      <c r="I247" s="7"/>
      <c r="J247" s="8">
        <f>F247*E247</f>
        <v>0</v>
      </c>
      <c r="L247"/>
      <c r="M247"/>
      <c r="N247"/>
      <c r="O247"/>
    </row>
    <row r="248" spans="1:15" ht="15.75" customHeight="1" x14ac:dyDescent="0.25">
      <c r="A248" s="181"/>
      <c r="B248" s="60">
        <f t="shared" si="72"/>
        <v>1</v>
      </c>
      <c r="C248" s="199" t="s">
        <v>102</v>
      </c>
      <c r="D248" s="37" t="s">
        <v>77</v>
      </c>
      <c r="E248" s="6">
        <f>H248/G248</f>
        <v>4.753124999999999E-2</v>
      </c>
      <c r="F248" s="58">
        <f t="shared" si="73"/>
        <v>0</v>
      </c>
      <c r="G248" s="48">
        <v>400</v>
      </c>
      <c r="H248" s="5">
        <f>61-H234-H235-H236-H237-H238-H239-H240-H241-H242-H243-H244-H245-H246-H247-H249-H250-H251-H252-H253-H254-H255-H256-H257-H258</f>
        <v>19.012499999999996</v>
      </c>
      <c r="I248" s="7">
        <f t="shared" ref="I248:I258" si="74">J248*G248</f>
        <v>0</v>
      </c>
      <c r="J248" s="6">
        <f t="shared" si="71"/>
        <v>0</v>
      </c>
      <c r="L248"/>
      <c r="M248"/>
      <c r="N248"/>
      <c r="O248"/>
    </row>
    <row r="249" spans="1:15" ht="15.75" customHeight="1" x14ac:dyDescent="0.25">
      <c r="A249" s="181"/>
      <c r="B249" s="60">
        <f t="shared" si="72"/>
        <v>1</v>
      </c>
      <c r="C249" s="199"/>
      <c r="D249" s="37" t="s">
        <v>38</v>
      </c>
      <c r="E249" s="6">
        <v>9.0000000000000011E-3</v>
      </c>
      <c r="F249" s="58">
        <f t="shared" si="73"/>
        <v>0</v>
      </c>
      <c r="G249" s="48">
        <v>40</v>
      </c>
      <c r="H249" s="5">
        <f t="shared" ref="H249:H258" si="75">G249*E249</f>
        <v>0.36000000000000004</v>
      </c>
      <c r="I249" s="7">
        <f t="shared" si="74"/>
        <v>0</v>
      </c>
      <c r="J249" s="6">
        <f t="shared" si="71"/>
        <v>0</v>
      </c>
      <c r="L249"/>
      <c r="M249"/>
      <c r="N249"/>
      <c r="O249"/>
    </row>
    <row r="250" spans="1:15" ht="15.75" customHeight="1" x14ac:dyDescent="0.25">
      <c r="A250" s="181"/>
      <c r="B250" s="60">
        <f t="shared" si="72"/>
        <v>1</v>
      </c>
      <c r="C250" s="199"/>
      <c r="D250" s="37" t="s">
        <v>69</v>
      </c>
      <c r="E250" s="6">
        <v>1.2E-2</v>
      </c>
      <c r="F250" s="58">
        <f t="shared" si="73"/>
        <v>0</v>
      </c>
      <c r="G250" s="48">
        <v>84</v>
      </c>
      <c r="H250" s="5">
        <f t="shared" si="75"/>
        <v>1.008</v>
      </c>
      <c r="I250" s="7">
        <f t="shared" si="74"/>
        <v>0</v>
      </c>
      <c r="J250" s="6">
        <f t="shared" si="71"/>
        <v>0</v>
      </c>
      <c r="L250"/>
      <c r="M250"/>
      <c r="N250"/>
      <c r="O250"/>
    </row>
    <row r="251" spans="1:15" ht="15.75" customHeight="1" x14ac:dyDescent="0.25">
      <c r="A251" s="181"/>
      <c r="B251" s="60">
        <f t="shared" si="72"/>
        <v>1</v>
      </c>
      <c r="C251" s="199"/>
      <c r="D251" s="37" t="s">
        <v>19</v>
      </c>
      <c r="E251" s="6">
        <v>5.0000000000000001E-3</v>
      </c>
      <c r="F251" s="58">
        <f t="shared" si="73"/>
        <v>0</v>
      </c>
      <c r="G251" s="48">
        <v>180</v>
      </c>
      <c r="H251" s="5">
        <f t="shared" si="75"/>
        <v>0.9</v>
      </c>
      <c r="I251" s="7">
        <f t="shared" si="74"/>
        <v>0</v>
      </c>
      <c r="J251" s="6">
        <f t="shared" si="71"/>
        <v>0</v>
      </c>
      <c r="L251"/>
      <c r="M251"/>
      <c r="N251"/>
      <c r="O251"/>
    </row>
    <row r="252" spans="1:15" ht="15.75" customHeight="1" x14ac:dyDescent="0.25">
      <c r="A252" s="181"/>
      <c r="B252" s="60">
        <f t="shared" si="72"/>
        <v>1</v>
      </c>
      <c r="C252" s="199"/>
      <c r="D252" s="37" t="s">
        <v>7</v>
      </c>
      <c r="E252" s="6">
        <v>3.0000000000000001E-3</v>
      </c>
      <c r="F252" s="58">
        <f t="shared" si="73"/>
        <v>0</v>
      </c>
      <c r="G252" s="48">
        <v>115</v>
      </c>
      <c r="H252" s="5">
        <f t="shared" si="75"/>
        <v>0.34500000000000003</v>
      </c>
      <c r="I252" s="7">
        <f t="shared" si="74"/>
        <v>0</v>
      </c>
      <c r="J252" s="6">
        <f t="shared" si="71"/>
        <v>0</v>
      </c>
    </row>
    <row r="253" spans="1:15" ht="15.75" customHeight="1" x14ac:dyDescent="0.25">
      <c r="A253" s="181"/>
      <c r="B253" s="60">
        <f t="shared" si="72"/>
        <v>1</v>
      </c>
      <c r="C253" s="200" t="s">
        <v>37</v>
      </c>
      <c r="D253" s="36" t="s">
        <v>8</v>
      </c>
      <c r="E253" s="6">
        <v>0.16</v>
      </c>
      <c r="F253" s="58">
        <f t="shared" si="73"/>
        <v>0</v>
      </c>
      <c r="G253" s="47">
        <v>50</v>
      </c>
      <c r="H253" s="5">
        <f t="shared" si="75"/>
        <v>8</v>
      </c>
      <c r="I253" s="7">
        <f t="shared" si="74"/>
        <v>0</v>
      </c>
      <c r="J253" s="8">
        <f t="shared" si="71"/>
        <v>0</v>
      </c>
    </row>
    <row r="254" spans="1:15" ht="15.75" customHeight="1" x14ac:dyDescent="0.25">
      <c r="A254" s="181"/>
      <c r="B254" s="60">
        <f t="shared" si="72"/>
        <v>1</v>
      </c>
      <c r="C254" s="200"/>
      <c r="D254" s="36" t="s">
        <v>27</v>
      </c>
      <c r="E254" s="6">
        <v>5.0000000000000001E-3</v>
      </c>
      <c r="F254" s="58">
        <f t="shared" si="73"/>
        <v>0</v>
      </c>
      <c r="G254" s="47">
        <v>750</v>
      </c>
      <c r="H254" s="5">
        <f t="shared" si="75"/>
        <v>3.75</v>
      </c>
      <c r="I254" s="7">
        <f t="shared" si="74"/>
        <v>0</v>
      </c>
      <c r="J254" s="8">
        <f t="shared" si="71"/>
        <v>0</v>
      </c>
    </row>
    <row r="255" spans="1:15" ht="15.75" customHeight="1" x14ac:dyDescent="0.25">
      <c r="A255" s="181"/>
      <c r="B255" s="60">
        <f t="shared" si="72"/>
        <v>1</v>
      </c>
      <c r="C255" s="200"/>
      <c r="D255" s="36" t="s">
        <v>69</v>
      </c>
      <c r="E255" s="6">
        <v>1.4999999999999999E-2</v>
      </c>
      <c r="F255" s="58">
        <f t="shared" si="73"/>
        <v>0</v>
      </c>
      <c r="G255" s="47">
        <v>84</v>
      </c>
      <c r="H255" s="5">
        <f t="shared" si="75"/>
        <v>1.26</v>
      </c>
      <c r="I255" s="7">
        <f t="shared" si="74"/>
        <v>0</v>
      </c>
      <c r="J255" s="8">
        <f t="shared" si="71"/>
        <v>0</v>
      </c>
      <c r="L255"/>
      <c r="M255"/>
      <c r="N255"/>
      <c r="O255"/>
    </row>
    <row r="256" spans="1:15" ht="15.75" customHeight="1" x14ac:dyDescent="0.25">
      <c r="A256" s="181"/>
      <c r="B256" s="60">
        <f t="shared" si="72"/>
        <v>1</v>
      </c>
      <c r="C256" s="148" t="s">
        <v>65</v>
      </c>
      <c r="D256" s="38" t="s">
        <v>65</v>
      </c>
      <c r="E256" s="44">
        <v>0.2</v>
      </c>
      <c r="F256" s="58">
        <f t="shared" si="73"/>
        <v>0</v>
      </c>
      <c r="G256" s="47">
        <v>65</v>
      </c>
      <c r="H256" s="149">
        <f t="shared" si="75"/>
        <v>13</v>
      </c>
      <c r="I256" s="7">
        <f t="shared" si="74"/>
        <v>0</v>
      </c>
      <c r="J256" s="8">
        <f t="shared" si="71"/>
        <v>0</v>
      </c>
    </row>
    <row r="257" spans="1:51" ht="15.75" customHeight="1" x14ac:dyDescent="0.25">
      <c r="A257" s="181"/>
      <c r="B257" s="60">
        <f t="shared" si="72"/>
        <v>1</v>
      </c>
      <c r="C257" s="3" t="s">
        <v>38</v>
      </c>
      <c r="D257" s="41" t="s">
        <v>38</v>
      </c>
      <c r="E257" s="6">
        <v>0.04</v>
      </c>
      <c r="F257" s="58">
        <f t="shared" si="73"/>
        <v>0</v>
      </c>
      <c r="G257" s="47">
        <v>40</v>
      </c>
      <c r="H257" s="5">
        <f t="shared" si="75"/>
        <v>1.6</v>
      </c>
      <c r="I257" s="7">
        <f t="shared" si="74"/>
        <v>0</v>
      </c>
      <c r="J257" s="8">
        <f t="shared" si="71"/>
        <v>0</v>
      </c>
    </row>
    <row r="258" spans="1:51" ht="15.75" customHeight="1" x14ac:dyDescent="0.25">
      <c r="A258" s="191"/>
      <c r="B258" s="60">
        <f t="shared" si="72"/>
        <v>1</v>
      </c>
      <c r="C258" s="146" t="s">
        <v>22</v>
      </c>
      <c r="D258" s="39" t="s">
        <v>22</v>
      </c>
      <c r="E258" s="6">
        <v>0</v>
      </c>
      <c r="F258" s="58">
        <f t="shared" si="73"/>
        <v>0</v>
      </c>
      <c r="G258" s="48">
        <v>95</v>
      </c>
      <c r="H258" s="5">
        <f t="shared" si="75"/>
        <v>0</v>
      </c>
      <c r="I258" s="7">
        <f t="shared" si="74"/>
        <v>0</v>
      </c>
      <c r="J258" s="8">
        <f t="shared" si="71"/>
        <v>0</v>
      </c>
    </row>
    <row r="259" spans="1:51" ht="15.75" customHeight="1" x14ac:dyDescent="0.25">
      <c r="A259" s="174" t="s">
        <v>41</v>
      </c>
      <c r="B259" s="174"/>
      <c r="C259" s="174"/>
      <c r="D259" s="174"/>
      <c r="E259" s="45"/>
      <c r="F259" s="144"/>
      <c r="G259" s="144"/>
      <c r="H259" s="2">
        <f>SUM(H234:H258)</f>
        <v>60.999999999999993</v>
      </c>
      <c r="I259" s="2">
        <f t="shared" ref="I259:J259" si="76">SUM(I234:I258)</f>
        <v>0</v>
      </c>
      <c r="J259" s="45">
        <f t="shared" si="76"/>
        <v>0</v>
      </c>
      <c r="L259"/>
      <c r="M259"/>
      <c r="N259"/>
      <c r="O259"/>
    </row>
    <row r="260" spans="1:51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</row>
    <row r="261" spans="1:51" customFormat="1" ht="15.75" customHeight="1" x14ac:dyDescent="0.25">
      <c r="E261" s="27"/>
      <c r="L261" s="13"/>
      <c r="M261" s="13"/>
      <c r="N261" s="22"/>
      <c r="O261" s="13"/>
    </row>
    <row r="262" spans="1:51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2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ht="15" customHeight="1" x14ac:dyDescent="0.25">
      <c r="A263" s="180" t="s">
        <v>84</v>
      </c>
      <c r="B263" s="52">
        <v>1</v>
      </c>
      <c r="C263" s="192" t="s">
        <v>5</v>
      </c>
      <c r="D263" s="36" t="s">
        <v>6</v>
      </c>
      <c r="E263" s="44">
        <v>2.5999999999999999E-2</v>
      </c>
      <c r="F263" s="47">
        <v>0</v>
      </c>
      <c r="G263" s="47">
        <v>38</v>
      </c>
      <c r="H263" s="149">
        <f t="shared" ref="H263:H268" si="77">G263*E263</f>
        <v>0.98799999999999999</v>
      </c>
      <c r="I263" s="7">
        <f t="shared" ref="I263:I272" si="78">J263*G263</f>
        <v>0</v>
      </c>
      <c r="J263" s="8">
        <f>F263*E263</f>
        <v>0</v>
      </c>
      <c r="L263" s="17"/>
    </row>
    <row r="264" spans="1:51" ht="15.75" customHeight="1" x14ac:dyDescent="0.25">
      <c r="A264" s="181"/>
      <c r="B264" s="60">
        <f>B263</f>
        <v>1</v>
      </c>
      <c r="C264" s="193"/>
      <c r="D264" s="36" t="s">
        <v>7</v>
      </c>
      <c r="E264" s="44">
        <v>6.0000000000000001E-3</v>
      </c>
      <c r="F264" s="58">
        <f>F263</f>
        <v>0</v>
      </c>
      <c r="G264" s="47">
        <v>115</v>
      </c>
      <c r="H264" s="149">
        <f t="shared" si="77"/>
        <v>0.69000000000000006</v>
      </c>
      <c r="I264" s="7">
        <f t="shared" si="78"/>
        <v>0</v>
      </c>
      <c r="J264" s="8">
        <f t="shared" ref="J264:J268" si="79">F264*E264</f>
        <v>0</v>
      </c>
      <c r="L264" s="17"/>
    </row>
    <row r="265" spans="1:51" ht="15.75" customHeight="1" x14ac:dyDescent="0.25">
      <c r="A265" s="181"/>
      <c r="B265" s="60">
        <f t="shared" ref="B265:B280" si="80">B264</f>
        <v>1</v>
      </c>
      <c r="C265" s="193"/>
      <c r="D265" s="36" t="s">
        <v>8</v>
      </c>
      <c r="E265" s="44">
        <v>3.5000000000000003E-2</v>
      </c>
      <c r="F265" s="58">
        <f t="shared" ref="F265:F280" si="81">F264</f>
        <v>0</v>
      </c>
      <c r="G265" s="47">
        <v>50</v>
      </c>
      <c r="H265" s="149">
        <f t="shared" si="77"/>
        <v>1.7500000000000002</v>
      </c>
      <c r="I265" s="7">
        <f t="shared" si="78"/>
        <v>0</v>
      </c>
      <c r="J265" s="8">
        <f t="shared" si="79"/>
        <v>0</v>
      </c>
      <c r="L265" s="17"/>
    </row>
    <row r="266" spans="1:51" ht="15.75" customHeight="1" x14ac:dyDescent="0.25">
      <c r="A266" s="181"/>
      <c r="B266" s="60">
        <f t="shared" si="80"/>
        <v>1</v>
      </c>
      <c r="C266" s="193"/>
      <c r="D266" s="36" t="s">
        <v>10</v>
      </c>
      <c r="E266" s="44">
        <v>2.5000000000000001E-2</v>
      </c>
      <c r="F266" s="58">
        <f t="shared" si="81"/>
        <v>0</v>
      </c>
      <c r="G266" s="47">
        <v>55</v>
      </c>
      <c r="H266" s="149">
        <f t="shared" si="77"/>
        <v>1.375</v>
      </c>
      <c r="I266" s="7">
        <f t="shared" si="78"/>
        <v>0</v>
      </c>
      <c r="J266" s="8">
        <f t="shared" si="79"/>
        <v>0</v>
      </c>
      <c r="L266" s="17"/>
    </row>
    <row r="267" spans="1:51" ht="15.75" customHeight="1" x14ac:dyDescent="0.25">
      <c r="A267" s="181"/>
      <c r="B267" s="60">
        <f t="shared" si="80"/>
        <v>1</v>
      </c>
      <c r="C267" s="193"/>
      <c r="D267" s="36" t="s">
        <v>9</v>
      </c>
      <c r="E267" s="44">
        <v>1.9E-2</v>
      </c>
      <c r="F267" s="58">
        <f t="shared" si="81"/>
        <v>0</v>
      </c>
      <c r="G267" s="47">
        <v>40</v>
      </c>
      <c r="H267" s="149">
        <f t="shared" si="77"/>
        <v>0.76</v>
      </c>
      <c r="I267" s="7">
        <f t="shared" si="78"/>
        <v>0</v>
      </c>
      <c r="J267" s="8">
        <f t="shared" si="79"/>
        <v>0</v>
      </c>
      <c r="L267" s="17"/>
    </row>
    <row r="268" spans="1:51" ht="15.75" customHeight="1" x14ac:dyDescent="0.25">
      <c r="A268" s="181"/>
      <c r="B268" s="60">
        <f t="shared" si="80"/>
        <v>1</v>
      </c>
      <c r="C268" s="194"/>
      <c r="D268" s="36" t="s">
        <v>11</v>
      </c>
      <c r="E268" s="44">
        <v>1.7999999999999999E-2</v>
      </c>
      <c r="F268" s="58">
        <f t="shared" si="81"/>
        <v>0</v>
      </c>
      <c r="G268" s="47">
        <v>27</v>
      </c>
      <c r="H268" s="149">
        <f t="shared" si="77"/>
        <v>0.48599999999999999</v>
      </c>
      <c r="I268" s="7">
        <f t="shared" si="78"/>
        <v>0</v>
      </c>
      <c r="J268" s="8">
        <f t="shared" si="79"/>
        <v>0</v>
      </c>
    </row>
    <row r="269" spans="1:51" ht="15.75" customHeight="1" x14ac:dyDescent="0.25">
      <c r="A269" s="181"/>
      <c r="B269" s="60">
        <f t="shared" si="80"/>
        <v>1</v>
      </c>
      <c r="C269" s="192" t="s">
        <v>28</v>
      </c>
      <c r="D269" s="36" t="s">
        <v>81</v>
      </c>
      <c r="E269" s="6">
        <f>H269/G269</f>
        <v>7.0252500000000023E-2</v>
      </c>
      <c r="F269" s="58">
        <f t="shared" si="81"/>
        <v>0</v>
      </c>
      <c r="G269" s="49">
        <v>400</v>
      </c>
      <c r="H269" s="5">
        <f>61-H263-H264-H265-H266-H267-H268-H270-H271-H272-H273-H274-H275-H276-H277-H278-H279-H280</f>
        <v>28.10100000000001</v>
      </c>
      <c r="I269" s="7">
        <f t="shared" si="78"/>
        <v>0</v>
      </c>
      <c r="J269" s="8">
        <f>F269*E269</f>
        <v>0</v>
      </c>
    </row>
    <row r="270" spans="1:51" ht="15.75" customHeight="1" x14ac:dyDescent="0.25">
      <c r="A270" s="181"/>
      <c r="B270" s="60">
        <f t="shared" si="80"/>
        <v>1</v>
      </c>
      <c r="C270" s="193"/>
      <c r="D270" s="36" t="s">
        <v>57</v>
      </c>
      <c r="E270" s="6">
        <v>0.03</v>
      </c>
      <c r="F270" s="58">
        <f t="shared" si="81"/>
        <v>0</v>
      </c>
      <c r="G270" s="49">
        <v>130</v>
      </c>
      <c r="H270" s="5">
        <f>G270*E270</f>
        <v>3.9</v>
      </c>
      <c r="I270" s="7">
        <f t="shared" si="78"/>
        <v>0</v>
      </c>
      <c r="J270" s="8">
        <f t="shared" ref="J270:J280" si="82">F270*E270</f>
        <v>0</v>
      </c>
    </row>
    <row r="271" spans="1:51" ht="15.75" customHeight="1" x14ac:dyDescent="0.25">
      <c r="A271" s="181"/>
      <c r="B271" s="60">
        <f t="shared" si="80"/>
        <v>1</v>
      </c>
      <c r="C271" s="193"/>
      <c r="D271" s="36" t="s">
        <v>32</v>
      </c>
      <c r="E271" s="6">
        <v>1.2E-2</v>
      </c>
      <c r="F271" s="58">
        <f t="shared" si="81"/>
        <v>0</v>
      </c>
      <c r="G271" s="49">
        <v>190</v>
      </c>
      <c r="H271" s="5">
        <f>G271*E271</f>
        <v>2.2800000000000002</v>
      </c>
      <c r="I271" s="7">
        <f t="shared" si="78"/>
        <v>0</v>
      </c>
      <c r="J271" s="8">
        <f t="shared" si="82"/>
        <v>0</v>
      </c>
    </row>
    <row r="272" spans="1:51" ht="15.75" customHeight="1" x14ac:dyDescent="0.25">
      <c r="A272" s="181"/>
      <c r="B272" s="60">
        <f t="shared" si="80"/>
        <v>1</v>
      </c>
      <c r="C272" s="193"/>
      <c r="D272" s="36" t="s">
        <v>24</v>
      </c>
      <c r="E272" s="6">
        <v>2E-3</v>
      </c>
      <c r="F272" s="58">
        <f t="shared" si="81"/>
        <v>0</v>
      </c>
      <c r="G272" s="47">
        <v>290</v>
      </c>
      <c r="H272" s="5">
        <f>G272*E272</f>
        <v>0.57999999999999996</v>
      </c>
      <c r="I272" s="7">
        <f t="shared" si="78"/>
        <v>0</v>
      </c>
      <c r="J272" s="8">
        <f t="shared" si="82"/>
        <v>0</v>
      </c>
    </row>
    <row r="273" spans="1:15" ht="15.75" customHeight="1" x14ac:dyDescent="0.25">
      <c r="A273" s="181"/>
      <c r="B273" s="60">
        <f t="shared" si="80"/>
        <v>1</v>
      </c>
      <c r="C273" s="194"/>
      <c r="D273" s="36" t="s">
        <v>79</v>
      </c>
      <c r="E273" s="6">
        <v>0.2</v>
      </c>
      <c r="F273" s="58">
        <f t="shared" si="81"/>
        <v>0</v>
      </c>
      <c r="G273" s="47"/>
      <c r="H273" s="5"/>
      <c r="I273" s="7"/>
      <c r="J273" s="8">
        <f t="shared" si="82"/>
        <v>0</v>
      </c>
    </row>
    <row r="274" spans="1:15" ht="15.75" customHeight="1" x14ac:dyDescent="0.25">
      <c r="A274" s="181"/>
      <c r="B274" s="60">
        <f t="shared" si="80"/>
        <v>1</v>
      </c>
      <c r="C274" s="192" t="s">
        <v>82</v>
      </c>
      <c r="D274" s="36" t="s">
        <v>8</v>
      </c>
      <c r="E274" s="6">
        <v>0.2</v>
      </c>
      <c r="F274" s="58">
        <f t="shared" si="81"/>
        <v>0</v>
      </c>
      <c r="G274" s="47">
        <v>50</v>
      </c>
      <c r="H274" s="5">
        <f>G274*E274</f>
        <v>10</v>
      </c>
      <c r="I274" s="7">
        <f>J274*G274</f>
        <v>0</v>
      </c>
      <c r="J274" s="8">
        <f t="shared" si="82"/>
        <v>0</v>
      </c>
    </row>
    <row r="275" spans="1:15" ht="15.75" customHeight="1" x14ac:dyDescent="0.25">
      <c r="A275" s="181"/>
      <c r="B275" s="60">
        <f t="shared" si="80"/>
        <v>1</v>
      </c>
      <c r="C275" s="194"/>
      <c r="D275" s="36" t="s">
        <v>27</v>
      </c>
      <c r="E275" s="6">
        <v>5.0000000000000001E-3</v>
      </c>
      <c r="F275" s="58">
        <f t="shared" si="81"/>
        <v>0</v>
      </c>
      <c r="G275" s="47">
        <v>750</v>
      </c>
      <c r="H275" s="5">
        <f>G275*E275</f>
        <v>3.75</v>
      </c>
      <c r="I275" s="7">
        <f>J275*G275</f>
        <v>0</v>
      </c>
      <c r="J275" s="8">
        <f t="shared" si="82"/>
        <v>0</v>
      </c>
    </row>
    <row r="276" spans="1:15" ht="15.75" customHeight="1" x14ac:dyDescent="0.25">
      <c r="A276" s="181"/>
      <c r="B276" s="60">
        <f t="shared" si="80"/>
        <v>1</v>
      </c>
      <c r="C276" s="183" t="s">
        <v>99</v>
      </c>
      <c r="D276" s="36" t="s">
        <v>29</v>
      </c>
      <c r="E276" s="6">
        <v>4.5999999999999999E-2</v>
      </c>
      <c r="F276" s="58">
        <f t="shared" si="81"/>
        <v>0</v>
      </c>
      <c r="G276" s="49">
        <v>70</v>
      </c>
      <c r="H276" s="5">
        <f>G276*E276</f>
        <v>3.2199999999999998</v>
      </c>
      <c r="I276" s="7">
        <f>J276*G276</f>
        <v>0</v>
      </c>
      <c r="J276" s="8">
        <f t="shared" si="82"/>
        <v>0</v>
      </c>
    </row>
    <row r="277" spans="1:15" ht="15.75" customHeight="1" x14ac:dyDescent="0.25">
      <c r="A277" s="181"/>
      <c r="B277" s="60">
        <f t="shared" si="80"/>
        <v>1</v>
      </c>
      <c r="C277" s="184"/>
      <c r="D277" s="36" t="s">
        <v>12</v>
      </c>
      <c r="E277" s="6">
        <v>2.4E-2</v>
      </c>
      <c r="F277" s="58">
        <f t="shared" si="81"/>
        <v>0</v>
      </c>
      <c r="G277" s="47">
        <v>55</v>
      </c>
      <c r="H277" s="5">
        <f>G277*E277</f>
        <v>1.32</v>
      </c>
      <c r="I277" s="7">
        <f>J277*G277</f>
        <v>0</v>
      </c>
      <c r="J277" s="8">
        <f t="shared" si="82"/>
        <v>0</v>
      </c>
      <c r="L277"/>
      <c r="M277"/>
      <c r="N277"/>
      <c r="O277"/>
    </row>
    <row r="278" spans="1:15" ht="15.75" customHeight="1" x14ac:dyDescent="0.25">
      <c r="A278" s="181"/>
      <c r="B278" s="60">
        <f t="shared" si="80"/>
        <v>1</v>
      </c>
      <c r="C278" s="184"/>
      <c r="D278" s="36" t="s">
        <v>13</v>
      </c>
      <c r="E278" s="40">
        <v>2.0000000000000001E-4</v>
      </c>
      <c r="F278" s="58">
        <f t="shared" si="81"/>
        <v>0</v>
      </c>
      <c r="G278" s="47">
        <v>1000</v>
      </c>
      <c r="H278" s="5">
        <f>G278*E278</f>
        <v>0.2</v>
      </c>
      <c r="I278" s="7">
        <f>J278*G278</f>
        <v>0</v>
      </c>
      <c r="J278" s="8">
        <f t="shared" si="82"/>
        <v>0</v>
      </c>
      <c r="L278"/>
      <c r="M278"/>
      <c r="N278"/>
      <c r="O278"/>
    </row>
    <row r="279" spans="1:15" ht="15.75" customHeight="1" x14ac:dyDescent="0.25">
      <c r="A279" s="181"/>
      <c r="B279" s="60">
        <f t="shared" si="80"/>
        <v>1</v>
      </c>
      <c r="C279" s="185"/>
      <c r="D279" s="36" t="s">
        <v>79</v>
      </c>
      <c r="E279" s="6">
        <v>0.17199999999999999</v>
      </c>
      <c r="F279" s="58">
        <f t="shared" si="81"/>
        <v>0</v>
      </c>
      <c r="G279" s="47"/>
      <c r="H279" s="5"/>
      <c r="I279" s="7"/>
      <c r="J279" s="8">
        <f t="shared" si="82"/>
        <v>0</v>
      </c>
      <c r="L279"/>
      <c r="M279"/>
      <c r="N279"/>
      <c r="O279"/>
    </row>
    <row r="280" spans="1:15" ht="15.75" customHeight="1" x14ac:dyDescent="0.25">
      <c r="A280" s="191"/>
      <c r="B280" s="60">
        <f t="shared" si="80"/>
        <v>1</v>
      </c>
      <c r="C280" s="3" t="s">
        <v>38</v>
      </c>
      <c r="D280" s="41" t="s">
        <v>38</v>
      </c>
      <c r="E280" s="6">
        <v>0.04</v>
      </c>
      <c r="F280" s="58">
        <f t="shared" si="81"/>
        <v>0</v>
      </c>
      <c r="G280" s="47">
        <v>40</v>
      </c>
      <c r="H280" s="5">
        <f>G280*E280</f>
        <v>1.6</v>
      </c>
      <c r="I280" s="7">
        <f>J280*G280</f>
        <v>0</v>
      </c>
      <c r="J280" s="8">
        <f t="shared" si="82"/>
        <v>0</v>
      </c>
      <c r="L280"/>
      <c r="M280"/>
      <c r="N280"/>
      <c r="O280"/>
    </row>
    <row r="281" spans="1:15" ht="15.75" customHeight="1" x14ac:dyDescent="0.25">
      <c r="A281" s="174" t="s">
        <v>41</v>
      </c>
      <c r="B281" s="174"/>
      <c r="C281" s="174"/>
      <c r="D281" s="174"/>
      <c r="E281" s="45"/>
      <c r="F281" s="144"/>
      <c r="G281" s="144"/>
      <c r="H281" s="2">
        <f>SUM(H263:H280)</f>
        <v>61.000000000000007</v>
      </c>
      <c r="I281" s="2">
        <f>SUM(I263:I280)</f>
        <v>0</v>
      </c>
      <c r="J281" s="45">
        <f>SUM(J263:J280)</f>
        <v>0</v>
      </c>
    </row>
    <row r="282" spans="1:15" ht="15.75" customHeight="1" x14ac:dyDescent="0.25">
      <c r="A282" s="180" t="s">
        <v>85</v>
      </c>
      <c r="B282" s="52">
        <v>1</v>
      </c>
      <c r="C282" s="182" t="s">
        <v>103</v>
      </c>
      <c r="D282" s="36" t="s">
        <v>4</v>
      </c>
      <c r="E282" s="6">
        <v>0.06</v>
      </c>
      <c r="F282" s="47">
        <v>0</v>
      </c>
      <c r="G282" s="49">
        <v>50</v>
      </c>
      <c r="H282" s="5">
        <f t="shared" ref="H282:H291" si="83">G282*E282</f>
        <v>3</v>
      </c>
      <c r="I282" s="7">
        <f t="shared" ref="I282:I291" si="84">J282*G282</f>
        <v>0</v>
      </c>
      <c r="J282" s="8">
        <f>F282*E282</f>
        <v>0</v>
      </c>
    </row>
    <row r="283" spans="1:15" ht="15.75" customHeight="1" x14ac:dyDescent="0.25">
      <c r="A283" s="181"/>
      <c r="B283" s="60">
        <f>B282</f>
        <v>1</v>
      </c>
      <c r="C283" s="182"/>
      <c r="D283" s="36" t="s">
        <v>9</v>
      </c>
      <c r="E283" s="6">
        <v>8.0000000000000002E-3</v>
      </c>
      <c r="F283" s="58">
        <f>F282</f>
        <v>0</v>
      </c>
      <c r="G283" s="49">
        <v>40</v>
      </c>
      <c r="H283" s="5">
        <f t="shared" si="83"/>
        <v>0.32</v>
      </c>
      <c r="I283" s="7">
        <f t="shared" si="84"/>
        <v>0</v>
      </c>
      <c r="J283" s="8">
        <f t="shared" ref="J283:J304" si="85">F283*E283</f>
        <v>0</v>
      </c>
    </row>
    <row r="284" spans="1:15" ht="15.75" customHeight="1" x14ac:dyDescent="0.25">
      <c r="A284" s="181"/>
      <c r="B284" s="60">
        <f t="shared" ref="B284:B304" si="86">B283</f>
        <v>1</v>
      </c>
      <c r="C284" s="182"/>
      <c r="D284" s="37" t="s">
        <v>13</v>
      </c>
      <c r="E284" s="40">
        <v>2.0000000000000001E-4</v>
      </c>
      <c r="F284" s="58">
        <f t="shared" ref="F284:F304" si="87">F283</f>
        <v>0</v>
      </c>
      <c r="G284" s="49">
        <v>1000</v>
      </c>
      <c r="H284" s="5">
        <f t="shared" si="83"/>
        <v>0.2</v>
      </c>
      <c r="I284" s="7">
        <f t="shared" si="84"/>
        <v>0</v>
      </c>
      <c r="J284" s="8">
        <f t="shared" si="85"/>
        <v>0</v>
      </c>
    </row>
    <row r="285" spans="1:15" ht="15.75" customHeight="1" x14ac:dyDescent="0.25">
      <c r="A285" s="181"/>
      <c r="B285" s="60">
        <f t="shared" si="86"/>
        <v>1</v>
      </c>
      <c r="C285" s="182"/>
      <c r="D285" s="36" t="s">
        <v>12</v>
      </c>
      <c r="E285" s="6">
        <v>3.0000000000000001E-3</v>
      </c>
      <c r="F285" s="58">
        <f t="shared" si="87"/>
        <v>0</v>
      </c>
      <c r="G285" s="49">
        <v>55</v>
      </c>
      <c r="H285" s="5">
        <f t="shared" si="83"/>
        <v>0.16500000000000001</v>
      </c>
      <c r="I285" s="7">
        <f t="shared" si="84"/>
        <v>0</v>
      </c>
      <c r="J285" s="8">
        <f t="shared" si="85"/>
        <v>0</v>
      </c>
    </row>
    <row r="286" spans="1:15" ht="15.75" customHeight="1" x14ac:dyDescent="0.25">
      <c r="A286" s="181"/>
      <c r="B286" s="60">
        <f t="shared" si="86"/>
        <v>1</v>
      </c>
      <c r="C286" s="182"/>
      <c r="D286" s="37" t="s">
        <v>7</v>
      </c>
      <c r="E286" s="6">
        <v>3.0000000000000001E-3</v>
      </c>
      <c r="F286" s="58">
        <f t="shared" si="87"/>
        <v>0</v>
      </c>
      <c r="G286" s="47">
        <v>115</v>
      </c>
      <c r="H286" s="5">
        <f t="shared" si="83"/>
        <v>0.34500000000000003</v>
      </c>
      <c r="I286" s="7">
        <f t="shared" si="84"/>
        <v>0</v>
      </c>
      <c r="J286" s="8">
        <f t="shared" si="85"/>
        <v>0</v>
      </c>
    </row>
    <row r="287" spans="1:15" ht="15.75" customHeight="1" x14ac:dyDescent="0.25">
      <c r="A287" s="181"/>
      <c r="B287" s="60">
        <f t="shared" si="86"/>
        <v>1</v>
      </c>
      <c r="C287" s="183" t="s">
        <v>23</v>
      </c>
      <c r="D287" s="36" t="s">
        <v>8</v>
      </c>
      <c r="E287" s="6">
        <v>0.1</v>
      </c>
      <c r="F287" s="58">
        <f t="shared" si="87"/>
        <v>0</v>
      </c>
      <c r="G287" s="47">
        <v>50</v>
      </c>
      <c r="H287" s="5">
        <f t="shared" si="83"/>
        <v>5</v>
      </c>
      <c r="I287" s="7">
        <f t="shared" si="84"/>
        <v>0</v>
      </c>
      <c r="J287" s="8">
        <f t="shared" si="85"/>
        <v>0</v>
      </c>
    </row>
    <row r="288" spans="1:15" ht="15.75" customHeight="1" x14ac:dyDescent="0.25">
      <c r="A288" s="181"/>
      <c r="B288" s="60">
        <f t="shared" si="86"/>
        <v>1</v>
      </c>
      <c r="C288" s="184"/>
      <c r="D288" s="36" t="s">
        <v>18</v>
      </c>
      <c r="E288" s="6">
        <v>0.02</v>
      </c>
      <c r="F288" s="58">
        <f t="shared" si="87"/>
        <v>0</v>
      </c>
      <c r="G288" s="47">
        <v>50</v>
      </c>
      <c r="H288" s="5">
        <f t="shared" si="83"/>
        <v>1</v>
      </c>
      <c r="I288" s="7">
        <f t="shared" si="84"/>
        <v>0</v>
      </c>
      <c r="J288" s="8">
        <f t="shared" si="85"/>
        <v>0</v>
      </c>
    </row>
    <row r="289" spans="1:51" ht="15.75" customHeight="1" x14ac:dyDescent="0.25">
      <c r="A289" s="181"/>
      <c r="B289" s="60">
        <f t="shared" si="86"/>
        <v>1</v>
      </c>
      <c r="C289" s="184"/>
      <c r="D289" s="36" t="s">
        <v>9</v>
      </c>
      <c r="E289" s="6">
        <v>1.3000000000000001E-2</v>
      </c>
      <c r="F289" s="58">
        <f t="shared" si="87"/>
        <v>0</v>
      </c>
      <c r="G289" s="47">
        <v>40</v>
      </c>
      <c r="H289" s="5">
        <f t="shared" si="83"/>
        <v>0.52</v>
      </c>
      <c r="I289" s="7">
        <f t="shared" si="84"/>
        <v>0</v>
      </c>
      <c r="J289" s="8">
        <f t="shared" si="85"/>
        <v>0</v>
      </c>
      <c r="L289"/>
      <c r="M289"/>
      <c r="N289"/>
      <c r="O289"/>
    </row>
    <row r="290" spans="1:51" ht="15.75" customHeight="1" x14ac:dyDescent="0.25">
      <c r="A290" s="181"/>
      <c r="B290" s="60">
        <f t="shared" si="86"/>
        <v>1</v>
      </c>
      <c r="C290" s="184"/>
      <c r="D290" s="37" t="s">
        <v>11</v>
      </c>
      <c r="E290" s="6">
        <v>1.2E-2</v>
      </c>
      <c r="F290" s="58">
        <f t="shared" si="87"/>
        <v>0</v>
      </c>
      <c r="G290" s="47">
        <v>27</v>
      </c>
      <c r="H290" s="5">
        <f t="shared" si="83"/>
        <v>0.32400000000000001</v>
      </c>
      <c r="I290" s="7">
        <f t="shared" si="84"/>
        <v>0</v>
      </c>
      <c r="J290" s="8">
        <f t="shared" si="85"/>
        <v>0</v>
      </c>
      <c r="L290"/>
      <c r="M290"/>
      <c r="N290"/>
      <c r="O290"/>
    </row>
    <row r="291" spans="1:51" ht="15.75" customHeight="1" x14ac:dyDescent="0.25">
      <c r="A291" s="181"/>
      <c r="B291" s="60">
        <f t="shared" si="86"/>
        <v>1</v>
      </c>
      <c r="C291" s="184"/>
      <c r="D291" s="37" t="s">
        <v>7</v>
      </c>
      <c r="E291" s="6">
        <v>5.0000000000000001E-3</v>
      </c>
      <c r="F291" s="58">
        <f t="shared" si="87"/>
        <v>0</v>
      </c>
      <c r="G291" s="47">
        <v>115</v>
      </c>
      <c r="H291" s="5">
        <f t="shared" si="83"/>
        <v>0.57500000000000007</v>
      </c>
      <c r="I291" s="7">
        <f t="shared" si="84"/>
        <v>0</v>
      </c>
      <c r="J291" s="8">
        <f t="shared" si="85"/>
        <v>0</v>
      </c>
      <c r="L291"/>
      <c r="M291"/>
      <c r="N291"/>
      <c r="O291"/>
    </row>
    <row r="292" spans="1:51" ht="15.75" customHeight="1" x14ac:dyDescent="0.25">
      <c r="A292" s="181"/>
      <c r="B292" s="60">
        <f t="shared" si="86"/>
        <v>1</v>
      </c>
      <c r="C292" s="185"/>
      <c r="D292" s="37" t="s">
        <v>79</v>
      </c>
      <c r="E292" s="6">
        <v>0.17499999999999999</v>
      </c>
      <c r="F292" s="58">
        <f t="shared" si="87"/>
        <v>0</v>
      </c>
      <c r="G292" s="48"/>
      <c r="H292" s="149"/>
      <c r="I292" s="7"/>
      <c r="J292" s="6">
        <f t="shared" si="85"/>
        <v>0</v>
      </c>
      <c r="L292"/>
      <c r="M292"/>
      <c r="N292"/>
      <c r="O292"/>
    </row>
    <row r="293" spans="1:51" ht="15.75" customHeight="1" x14ac:dyDescent="0.25">
      <c r="A293" s="181"/>
      <c r="B293" s="60">
        <f t="shared" si="86"/>
        <v>1</v>
      </c>
      <c r="C293" s="186" t="s">
        <v>34</v>
      </c>
      <c r="D293" s="36" t="s">
        <v>61</v>
      </c>
      <c r="E293" s="6">
        <f>H293/G293</f>
        <v>7.6133333333333331E-2</v>
      </c>
      <c r="F293" s="58">
        <f t="shared" si="87"/>
        <v>0</v>
      </c>
      <c r="G293" s="47">
        <v>195</v>
      </c>
      <c r="H293" s="5">
        <f>61-H282-H283-H284-H285-H286-H287-H288-H289-H290-H291-H294-H295-H296-H297-H298-H299-H300-H302-H303-H304</f>
        <v>14.846</v>
      </c>
      <c r="I293" s="7">
        <f t="shared" ref="I293:I300" si="88">J293*G293</f>
        <v>0</v>
      </c>
      <c r="J293" s="8">
        <f t="shared" si="85"/>
        <v>0</v>
      </c>
      <c r="L293"/>
      <c r="M293"/>
      <c r="N293"/>
      <c r="O293"/>
    </row>
    <row r="294" spans="1:51" ht="15.75" customHeight="1" x14ac:dyDescent="0.25">
      <c r="A294" s="181"/>
      <c r="B294" s="60">
        <f t="shared" si="86"/>
        <v>1</v>
      </c>
      <c r="C294" s="187"/>
      <c r="D294" s="36" t="s">
        <v>9</v>
      </c>
      <c r="E294" s="6">
        <v>0.02</v>
      </c>
      <c r="F294" s="58">
        <f t="shared" si="87"/>
        <v>0</v>
      </c>
      <c r="G294" s="49">
        <v>40</v>
      </c>
      <c r="H294" s="5">
        <f t="shared" ref="H294:H300" si="89">G294*E294</f>
        <v>0.8</v>
      </c>
      <c r="I294" s="7">
        <f t="shared" si="88"/>
        <v>0</v>
      </c>
      <c r="J294" s="8">
        <f t="shared" si="85"/>
        <v>0</v>
      </c>
      <c r="L294"/>
      <c r="M294"/>
      <c r="N294"/>
      <c r="O294"/>
    </row>
    <row r="295" spans="1:51" ht="15.75" customHeight="1" x14ac:dyDescent="0.25">
      <c r="A295" s="181"/>
      <c r="B295" s="60">
        <f t="shared" si="86"/>
        <v>1</v>
      </c>
      <c r="C295" s="187"/>
      <c r="D295" s="37" t="s">
        <v>11</v>
      </c>
      <c r="E295" s="6">
        <v>1.2999999999999999E-2</v>
      </c>
      <c r="F295" s="58">
        <f t="shared" si="87"/>
        <v>0</v>
      </c>
      <c r="G295" s="47">
        <v>27</v>
      </c>
      <c r="H295" s="5">
        <f t="shared" si="89"/>
        <v>0.35099999999999998</v>
      </c>
      <c r="I295" s="7">
        <f t="shared" si="88"/>
        <v>0</v>
      </c>
      <c r="J295" s="8">
        <f t="shared" si="85"/>
        <v>0</v>
      </c>
    </row>
    <row r="296" spans="1:51" ht="15.75" customHeight="1" x14ac:dyDescent="0.25">
      <c r="A296" s="181"/>
      <c r="B296" s="60">
        <f t="shared" si="86"/>
        <v>1</v>
      </c>
      <c r="C296" s="187"/>
      <c r="D296" s="37" t="s">
        <v>27</v>
      </c>
      <c r="E296" s="6">
        <v>0.01</v>
      </c>
      <c r="F296" s="58">
        <f t="shared" si="87"/>
        <v>0</v>
      </c>
      <c r="G296" s="47">
        <v>750</v>
      </c>
      <c r="H296" s="5">
        <f t="shared" si="89"/>
        <v>7.5</v>
      </c>
      <c r="I296" s="7">
        <f t="shared" si="88"/>
        <v>0</v>
      </c>
      <c r="J296" s="8">
        <f t="shared" si="85"/>
        <v>0</v>
      </c>
    </row>
    <row r="297" spans="1:51" ht="15.75" customHeight="1" x14ac:dyDescent="0.25">
      <c r="A297" s="181"/>
      <c r="B297" s="60">
        <f t="shared" si="86"/>
        <v>1</v>
      </c>
      <c r="C297" s="188"/>
      <c r="D297" s="37" t="s">
        <v>87</v>
      </c>
      <c r="E297" s="6">
        <v>5.8000000000000003E-2</v>
      </c>
      <c r="F297" s="58">
        <f t="shared" si="87"/>
        <v>0</v>
      </c>
      <c r="G297" s="47">
        <v>58</v>
      </c>
      <c r="H297" s="5">
        <f t="shared" si="89"/>
        <v>3.3640000000000003</v>
      </c>
      <c r="I297" s="7">
        <f t="shared" si="88"/>
        <v>0</v>
      </c>
      <c r="J297" s="8">
        <f>F297*E297</f>
        <v>0</v>
      </c>
    </row>
    <row r="298" spans="1:51" ht="15.75" customHeight="1" x14ac:dyDescent="0.25">
      <c r="A298" s="181"/>
      <c r="B298" s="60">
        <f t="shared" si="86"/>
        <v>1</v>
      </c>
      <c r="C298" s="183" t="s">
        <v>93</v>
      </c>
      <c r="D298" s="36" t="s">
        <v>25</v>
      </c>
      <c r="E298" s="6">
        <v>4.5999999999999999E-2</v>
      </c>
      <c r="F298" s="58">
        <f t="shared" si="87"/>
        <v>0</v>
      </c>
      <c r="G298" s="53">
        <v>170</v>
      </c>
      <c r="H298" s="43">
        <f t="shared" si="89"/>
        <v>7.82</v>
      </c>
      <c r="I298" s="43">
        <f t="shared" si="88"/>
        <v>0</v>
      </c>
      <c r="J298" s="6">
        <f>F298*E298</f>
        <v>0</v>
      </c>
      <c r="L298" s="18"/>
      <c r="M298" s="16"/>
      <c r="N298" s="24"/>
      <c r="O298" s="16"/>
    </row>
    <row r="299" spans="1:51" ht="15.75" customHeight="1" x14ac:dyDescent="0.25">
      <c r="A299" s="181"/>
      <c r="B299" s="60">
        <f t="shared" si="86"/>
        <v>1</v>
      </c>
      <c r="C299" s="184"/>
      <c r="D299" s="36" t="s">
        <v>12</v>
      </c>
      <c r="E299" s="6">
        <v>2.4E-2</v>
      </c>
      <c r="F299" s="58">
        <f t="shared" si="87"/>
        <v>0</v>
      </c>
      <c r="G299" s="47">
        <v>55</v>
      </c>
      <c r="H299" s="5">
        <f t="shared" si="89"/>
        <v>1.32</v>
      </c>
      <c r="I299" s="7">
        <f t="shared" si="88"/>
        <v>0</v>
      </c>
      <c r="J299" s="8">
        <f t="shared" si="85"/>
        <v>0</v>
      </c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</row>
    <row r="300" spans="1:51" s="16" customFormat="1" ht="15.75" customHeight="1" x14ac:dyDescent="0.25">
      <c r="A300" s="181"/>
      <c r="B300" s="60">
        <f t="shared" si="86"/>
        <v>1</v>
      </c>
      <c r="C300" s="184"/>
      <c r="D300" s="36" t="s">
        <v>13</v>
      </c>
      <c r="E300" s="40">
        <v>2.0000000000000001E-4</v>
      </c>
      <c r="F300" s="58">
        <f t="shared" si="87"/>
        <v>0</v>
      </c>
      <c r="G300" s="47">
        <v>1000</v>
      </c>
      <c r="H300" s="5">
        <f t="shared" si="89"/>
        <v>0.2</v>
      </c>
      <c r="I300" s="7">
        <f t="shared" si="88"/>
        <v>0</v>
      </c>
      <c r="J300" s="8">
        <f t="shared" si="85"/>
        <v>0</v>
      </c>
      <c r="K300"/>
      <c r="L300" s="13"/>
      <c r="M300"/>
      <c r="N300"/>
      <c r="O300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ht="15.75" customHeight="1" x14ac:dyDescent="0.25">
      <c r="A301" s="181"/>
      <c r="B301" s="60">
        <f t="shared" si="86"/>
        <v>1</v>
      </c>
      <c r="C301" s="185"/>
      <c r="D301" s="36" t="s">
        <v>79</v>
      </c>
      <c r="E301" s="6">
        <v>0.17199999999999999</v>
      </c>
      <c r="F301" s="58">
        <f t="shared" si="87"/>
        <v>0</v>
      </c>
      <c r="G301" s="47"/>
      <c r="H301" s="5"/>
      <c r="I301" s="7"/>
      <c r="J301" s="8">
        <f t="shared" si="85"/>
        <v>0</v>
      </c>
    </row>
    <row r="302" spans="1:51" ht="15.75" customHeight="1" x14ac:dyDescent="0.25">
      <c r="A302" s="181"/>
      <c r="B302" s="60">
        <f t="shared" si="86"/>
        <v>1</v>
      </c>
      <c r="C302" s="3" t="s">
        <v>38</v>
      </c>
      <c r="D302" s="41" t="s">
        <v>38</v>
      </c>
      <c r="E302" s="6">
        <v>0.04</v>
      </c>
      <c r="F302" s="58">
        <f t="shared" si="87"/>
        <v>0</v>
      </c>
      <c r="G302" s="47">
        <v>40</v>
      </c>
      <c r="H302" s="5">
        <f>G302*E302</f>
        <v>1.6</v>
      </c>
      <c r="I302" s="7">
        <f>J302*G302</f>
        <v>0</v>
      </c>
      <c r="J302" s="8">
        <f t="shared" si="85"/>
        <v>0</v>
      </c>
    </row>
    <row r="303" spans="1:51" ht="15.75" customHeight="1" x14ac:dyDescent="0.25">
      <c r="A303" s="181"/>
      <c r="B303" s="60">
        <f t="shared" si="86"/>
        <v>1</v>
      </c>
      <c r="C303" s="146" t="s">
        <v>22</v>
      </c>
      <c r="D303" s="39" t="s">
        <v>22</v>
      </c>
      <c r="E303" s="6">
        <v>0.05</v>
      </c>
      <c r="F303" s="58">
        <f t="shared" si="87"/>
        <v>0</v>
      </c>
      <c r="G303" s="48">
        <v>95</v>
      </c>
      <c r="H303" s="5">
        <f>G303*E303</f>
        <v>4.75</v>
      </c>
      <c r="I303" s="7">
        <f>J303*G303</f>
        <v>0</v>
      </c>
      <c r="J303" s="8">
        <f t="shared" si="85"/>
        <v>0</v>
      </c>
      <c r="L303"/>
      <c r="M303"/>
      <c r="N303"/>
      <c r="O303"/>
    </row>
    <row r="304" spans="1:51" ht="15.75" customHeight="1" x14ac:dyDescent="0.25">
      <c r="A304" s="181"/>
      <c r="B304" s="60">
        <f t="shared" si="86"/>
        <v>1</v>
      </c>
      <c r="C304" s="147" t="s">
        <v>14</v>
      </c>
      <c r="D304" s="36" t="s">
        <v>14</v>
      </c>
      <c r="E304" s="8">
        <v>0.1</v>
      </c>
      <c r="F304" s="58">
        <f t="shared" si="87"/>
        <v>0</v>
      </c>
      <c r="G304" s="48">
        <v>70</v>
      </c>
      <c r="H304" s="5">
        <f>G304*E304</f>
        <v>7</v>
      </c>
      <c r="I304" s="7">
        <f>J304*G304</f>
        <v>0</v>
      </c>
      <c r="J304" s="8">
        <f t="shared" si="85"/>
        <v>0</v>
      </c>
    </row>
    <row r="305" spans="1:14" ht="15.75" customHeight="1" x14ac:dyDescent="0.25">
      <c r="A305" s="174" t="s">
        <v>41</v>
      </c>
      <c r="B305" s="174"/>
      <c r="C305" s="174"/>
      <c r="D305" s="174"/>
      <c r="E305" s="144"/>
      <c r="F305" s="144"/>
      <c r="G305" s="144"/>
      <c r="H305" s="2">
        <f>SUM(H282:H304)</f>
        <v>61</v>
      </c>
      <c r="I305" s="2">
        <f>SUM(I282:I304)</f>
        <v>0</v>
      </c>
      <c r="J305" s="45">
        <f>SUM(J282:J304)</f>
        <v>0</v>
      </c>
    </row>
    <row r="306" spans="1:14" ht="15.75" customHeight="1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I28+I50+I73+I91+I128+I152+I178+I202+I233+I259+I281+I305</f>
        <v>0</v>
      </c>
      <c r="J306" s="54">
        <f>J28+J50+J73+J91+J128+J152+J178+J202+J233+J259+J281+J305</f>
        <v>0</v>
      </c>
    </row>
    <row r="307" spans="1:14" customFormat="1" ht="15.75" customHeight="1" x14ac:dyDescent="0.25"/>
    <row r="308" spans="1:14" ht="15" customHeight="1" x14ac:dyDescent="0.25">
      <c r="N308" s="13"/>
    </row>
    <row r="309" spans="1:14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N309" s="13"/>
    </row>
    <row r="310" spans="1:14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N310" s="13"/>
    </row>
    <row r="313" spans="1:14" x14ac:dyDescent="0.25">
      <c r="I313" s="20"/>
    </row>
  </sheetData>
  <mergeCells count="89">
    <mergeCell ref="K2:P2"/>
    <mergeCell ref="A3:J3"/>
    <mergeCell ref="K3:P3"/>
    <mergeCell ref="A5:B5"/>
    <mergeCell ref="A28:D28"/>
    <mergeCell ref="A6:A27"/>
    <mergeCell ref="C7:C16"/>
    <mergeCell ref="C17:C21"/>
    <mergeCell ref="C22:C25"/>
    <mergeCell ref="A2:J2"/>
    <mergeCell ref="N43:P43"/>
    <mergeCell ref="C44:C47"/>
    <mergeCell ref="A50:D50"/>
    <mergeCell ref="A54:B54"/>
    <mergeCell ref="A55:A72"/>
    <mergeCell ref="C55:C60"/>
    <mergeCell ref="C61:C65"/>
    <mergeCell ref="C66:C67"/>
    <mergeCell ref="C68:C71"/>
    <mergeCell ref="A29:A49"/>
    <mergeCell ref="C29:C30"/>
    <mergeCell ref="C31:C36"/>
    <mergeCell ref="C37:C41"/>
    <mergeCell ref="C42:C43"/>
    <mergeCell ref="A73:D73"/>
    <mergeCell ref="A74:A90"/>
    <mergeCell ref="C74:C77"/>
    <mergeCell ref="C78:C83"/>
    <mergeCell ref="C84:C85"/>
    <mergeCell ref="C86:C87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128:D128"/>
    <mergeCell ref="A129:A151"/>
    <mergeCell ref="C129:C132"/>
    <mergeCell ref="C133:C138"/>
    <mergeCell ref="C139:C143"/>
    <mergeCell ref="C144:C146"/>
    <mergeCell ref="C147:C150"/>
    <mergeCell ref="A152:D152"/>
    <mergeCell ref="A158:B158"/>
    <mergeCell ref="A159:A177"/>
    <mergeCell ref="C159:C164"/>
    <mergeCell ref="C165:C170"/>
    <mergeCell ref="C171:C172"/>
    <mergeCell ref="C173:C174"/>
    <mergeCell ref="A178:D178"/>
    <mergeCell ref="A179:A201"/>
    <mergeCell ref="C179:C183"/>
    <mergeCell ref="C184:C189"/>
    <mergeCell ref="C190:C194"/>
    <mergeCell ref="C195:C198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233:D233"/>
    <mergeCell ref="A234:A258"/>
    <mergeCell ref="C234:C237"/>
    <mergeCell ref="C238:C247"/>
    <mergeCell ref="C248:C252"/>
    <mergeCell ref="C253:C255"/>
    <mergeCell ref="A259:D259"/>
    <mergeCell ref="A262:B262"/>
    <mergeCell ref="A263:A280"/>
    <mergeCell ref="C263:C268"/>
    <mergeCell ref="C269:C273"/>
    <mergeCell ref="C274:C275"/>
    <mergeCell ref="C276:C279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234375" right="0.28000000000000003" top="0.2" bottom="0.16" header="0.2" footer="0.16"/>
  <pageSetup paperSize="9" orientation="portrait" horizontalDpi="180" verticalDpi="18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13"/>
  <sheetViews>
    <sheetView workbookViewId="0">
      <selection activeCell="Q7" sqref="Q7:Q40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8" style="22" customWidth="1"/>
    <col min="18" max="18" width="13.140625" style="13" customWidth="1"/>
    <col min="19" max="19" width="10.42578125" style="13" customWidth="1"/>
    <col min="20" max="20" width="9.140625" style="13"/>
    <col min="21" max="21" width="10.5703125" style="13" customWidth="1"/>
    <col min="22" max="16384" width="9.140625" style="13"/>
  </cols>
  <sheetData>
    <row r="2" spans="1:21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21" s="14" customFormat="1" ht="15.75" x14ac:dyDescent="0.25">
      <c r="A3" s="218" t="s">
        <v>168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169</v>
      </c>
      <c r="M3" s="219"/>
      <c r="N3" s="219"/>
      <c r="O3" s="219"/>
      <c r="P3" s="219"/>
      <c r="Q3" s="219"/>
      <c r="R3" s="219"/>
    </row>
    <row r="4" spans="1:21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21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166</v>
      </c>
      <c r="N5" s="231" t="s">
        <v>165</v>
      </c>
      <c r="O5" s="233"/>
      <c r="P5" s="231" t="s">
        <v>167</v>
      </c>
      <c r="Q5" s="232"/>
      <c r="R5" s="233"/>
    </row>
    <row r="6" spans="1:21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21" x14ac:dyDescent="0.25">
      <c r="A7" s="202" t="s">
        <v>48</v>
      </c>
      <c r="B7" s="46">
        <v>1</v>
      </c>
      <c r="C7" s="149" t="s">
        <v>59</v>
      </c>
      <c r="D7" s="36" t="s">
        <v>3</v>
      </c>
      <c r="E7" s="44">
        <v>0.06</v>
      </c>
      <c r="F7" s="47">
        <f>B7*41</f>
        <v>41</v>
      </c>
      <c r="G7" s="47">
        <f t="shared" ref="G7:G16" si="0">Q7</f>
        <v>190</v>
      </c>
      <c r="H7" s="5">
        <f t="shared" ref="H7:H16" si="1">G7*E7</f>
        <v>11.4</v>
      </c>
      <c r="I7" s="7">
        <f t="shared" ref="I7:I16" si="2">J7*G7</f>
        <v>467.4</v>
      </c>
      <c r="J7" s="8">
        <f>F7*E7</f>
        <v>2.46</v>
      </c>
      <c r="L7" s="36" t="s">
        <v>3</v>
      </c>
      <c r="M7" s="8">
        <f>J7+J107</f>
        <v>6.5600000000000005</v>
      </c>
      <c r="N7" s="8">
        <v>0</v>
      </c>
      <c r="O7" s="49">
        <v>160</v>
      </c>
      <c r="P7" s="8">
        <f>M7-N7++((Q7-O7)*N7)/Q7</f>
        <v>6.5600000000000005</v>
      </c>
      <c r="Q7" s="131">
        <v>190</v>
      </c>
      <c r="R7" s="4">
        <f>P7*Q7</f>
        <v>1246.4000000000001</v>
      </c>
    </row>
    <row r="8" spans="1:21" x14ac:dyDescent="0.25">
      <c r="A8" s="203"/>
      <c r="B8" s="57">
        <f>B7</f>
        <v>1</v>
      </c>
      <c r="C8" s="196" t="s">
        <v>40</v>
      </c>
      <c r="D8" s="36" t="s">
        <v>4</v>
      </c>
      <c r="E8" s="44">
        <v>2.5000000000000001E-2</v>
      </c>
      <c r="F8" s="58">
        <f>F7</f>
        <v>41</v>
      </c>
      <c r="G8" s="47">
        <f t="shared" si="0"/>
        <v>60</v>
      </c>
      <c r="H8" s="5">
        <f t="shared" si="1"/>
        <v>1.5</v>
      </c>
      <c r="I8" s="7">
        <f t="shared" si="2"/>
        <v>61.500000000000007</v>
      </c>
      <c r="J8" s="8">
        <f t="shared" ref="J8:J28" si="3">F8*E8</f>
        <v>1.0250000000000001</v>
      </c>
      <c r="L8" s="36" t="s">
        <v>4</v>
      </c>
      <c r="M8" s="8">
        <f>J8+J179+J238+J282</f>
        <v>8.8449999999999989</v>
      </c>
      <c r="N8" s="8">
        <v>0</v>
      </c>
      <c r="O8" s="49">
        <v>50</v>
      </c>
      <c r="P8" s="8">
        <f t="shared" ref="P8:P40" si="4">M8-N8++((Q8-O8)*N8)/Q8</f>
        <v>8.8449999999999989</v>
      </c>
      <c r="Q8" s="131">
        <v>60</v>
      </c>
      <c r="R8" s="4">
        <f t="shared" ref="R8:R40" si="5">P8*Q8</f>
        <v>530.69999999999993</v>
      </c>
    </row>
    <row r="9" spans="1:21" x14ac:dyDescent="0.25">
      <c r="A9" s="203"/>
      <c r="B9" s="57">
        <f t="shared" ref="B9:B28" si="6">B8</f>
        <v>1</v>
      </c>
      <c r="C9" s="197"/>
      <c r="D9" s="36" t="s">
        <v>6</v>
      </c>
      <c r="E9" s="44">
        <v>0.05</v>
      </c>
      <c r="F9" s="58">
        <f t="shared" ref="F9:F28" si="7">F8</f>
        <v>41</v>
      </c>
      <c r="G9" s="48">
        <f t="shared" si="0"/>
        <v>40</v>
      </c>
      <c r="H9" s="5">
        <f t="shared" si="1"/>
        <v>2</v>
      </c>
      <c r="I9" s="7">
        <f t="shared" si="2"/>
        <v>82.000000000000014</v>
      </c>
      <c r="J9" s="8">
        <f t="shared" si="3"/>
        <v>2.0500000000000003</v>
      </c>
      <c r="L9" s="36" t="s">
        <v>6</v>
      </c>
      <c r="M9" s="8">
        <f>J9+J30+J55+J129+J159+J211+J234+J239+J263</f>
        <v>19.375000000000004</v>
      </c>
      <c r="N9" s="8">
        <v>0</v>
      </c>
      <c r="O9" s="49">
        <v>38</v>
      </c>
      <c r="P9" s="8">
        <f t="shared" si="4"/>
        <v>19.375000000000004</v>
      </c>
      <c r="Q9" s="131">
        <v>40</v>
      </c>
      <c r="R9" s="4">
        <f t="shared" si="5"/>
        <v>775.00000000000011</v>
      </c>
    </row>
    <row r="10" spans="1:21" x14ac:dyDescent="0.25">
      <c r="A10" s="203"/>
      <c r="B10" s="57">
        <f t="shared" si="6"/>
        <v>1</v>
      </c>
      <c r="C10" s="197"/>
      <c r="D10" s="36" t="s">
        <v>8</v>
      </c>
      <c r="E10" s="44">
        <v>2.7E-2</v>
      </c>
      <c r="F10" s="58">
        <f t="shared" si="7"/>
        <v>41</v>
      </c>
      <c r="G10" s="49">
        <f t="shared" si="0"/>
        <v>55</v>
      </c>
      <c r="H10" s="5">
        <f t="shared" si="1"/>
        <v>1.4849999999999999</v>
      </c>
      <c r="I10" s="7">
        <f t="shared" si="2"/>
        <v>60.884999999999998</v>
      </c>
      <c r="J10" s="8">
        <f t="shared" si="3"/>
        <v>1.107</v>
      </c>
      <c r="L10" s="36" t="s">
        <v>8</v>
      </c>
      <c r="M10" s="8">
        <f>J10+J32+J57+J66+J78+J111+J133+J144+J161+J165+J184+J216+J240+J253+J265+J274+J287</f>
        <v>104.69800000000002</v>
      </c>
      <c r="N10" s="8">
        <v>0</v>
      </c>
      <c r="O10" s="49">
        <v>50</v>
      </c>
      <c r="P10" s="8">
        <f t="shared" si="4"/>
        <v>104.69800000000002</v>
      </c>
      <c r="Q10" s="131">
        <v>55</v>
      </c>
      <c r="R10" s="4">
        <f t="shared" si="5"/>
        <v>5758.3900000000012</v>
      </c>
    </row>
    <row r="11" spans="1:21" x14ac:dyDescent="0.25">
      <c r="A11" s="203"/>
      <c r="B11" s="57">
        <f t="shared" si="6"/>
        <v>1</v>
      </c>
      <c r="C11" s="197"/>
      <c r="D11" s="36" t="s">
        <v>9</v>
      </c>
      <c r="E11" s="44">
        <v>1.2999999999999999E-2</v>
      </c>
      <c r="F11" s="58">
        <f t="shared" si="7"/>
        <v>41</v>
      </c>
      <c r="G11" s="50">
        <f t="shared" si="0"/>
        <v>50</v>
      </c>
      <c r="H11" s="5">
        <f t="shared" si="1"/>
        <v>0.65</v>
      </c>
      <c r="I11" s="7">
        <f t="shared" si="2"/>
        <v>26.650000000000002</v>
      </c>
      <c r="J11" s="8">
        <f t="shared" si="3"/>
        <v>0.53300000000000003</v>
      </c>
      <c r="L11" s="36" t="s">
        <v>9</v>
      </c>
      <c r="M11" s="8">
        <f>J11+J20+J34+J59+J74+J80+J113+J119+J132+J135+J163+J167+J180+J186+J191+J214+J218+J224+J241+J267+J283+J289+J294</f>
        <v>24.777000000000001</v>
      </c>
      <c r="N11" s="8">
        <v>0</v>
      </c>
      <c r="O11" s="49">
        <v>40</v>
      </c>
      <c r="P11" s="8">
        <f t="shared" si="4"/>
        <v>24.777000000000001</v>
      </c>
      <c r="Q11" s="131">
        <v>50</v>
      </c>
      <c r="R11" s="4">
        <f t="shared" si="5"/>
        <v>1238.8500000000001</v>
      </c>
    </row>
    <row r="12" spans="1:21" x14ac:dyDescent="0.25">
      <c r="A12" s="203"/>
      <c r="B12" s="57">
        <f t="shared" si="6"/>
        <v>1</v>
      </c>
      <c r="C12" s="197"/>
      <c r="D12" s="36" t="s">
        <v>11</v>
      </c>
      <c r="E12" s="44">
        <v>1.2E-2</v>
      </c>
      <c r="F12" s="58">
        <f t="shared" si="7"/>
        <v>41</v>
      </c>
      <c r="G12" s="47">
        <f t="shared" si="0"/>
        <v>45</v>
      </c>
      <c r="H12" s="5">
        <f t="shared" si="1"/>
        <v>0.54</v>
      </c>
      <c r="I12" s="7">
        <f t="shared" si="2"/>
        <v>22.14</v>
      </c>
      <c r="J12" s="8">
        <f t="shared" si="3"/>
        <v>0.49199999999999999</v>
      </c>
      <c r="L12" s="36" t="s">
        <v>11</v>
      </c>
      <c r="M12" s="8">
        <f>J12+J21+J35+J60+J81+J85+J108+J114+J120+J136+J142+J164+J168++J187+J192+J219+J225+J242+J268+J290+J295</f>
        <v>18.863999999999997</v>
      </c>
      <c r="N12" s="8">
        <v>0</v>
      </c>
      <c r="O12" s="49">
        <v>27</v>
      </c>
      <c r="P12" s="8">
        <f t="shared" si="4"/>
        <v>18.863999999999997</v>
      </c>
      <c r="Q12" s="131">
        <v>45</v>
      </c>
      <c r="R12" s="4">
        <f t="shared" si="5"/>
        <v>848.87999999999988</v>
      </c>
    </row>
    <row r="13" spans="1:21" x14ac:dyDescent="0.25">
      <c r="A13" s="203"/>
      <c r="B13" s="57">
        <f t="shared" si="6"/>
        <v>1</v>
      </c>
      <c r="C13" s="197"/>
      <c r="D13" s="36" t="s">
        <v>32</v>
      </c>
      <c r="E13" s="19">
        <v>7.4999999999999997E-3</v>
      </c>
      <c r="F13" s="58">
        <f t="shared" si="7"/>
        <v>41</v>
      </c>
      <c r="G13" s="47">
        <f t="shared" si="0"/>
        <v>220</v>
      </c>
      <c r="H13" s="5">
        <f t="shared" si="1"/>
        <v>1.65</v>
      </c>
      <c r="I13" s="7">
        <f t="shared" si="2"/>
        <v>67.650000000000006</v>
      </c>
      <c r="J13" s="8">
        <f t="shared" si="3"/>
        <v>0.3075</v>
      </c>
      <c r="L13" s="36" t="s">
        <v>45</v>
      </c>
      <c r="M13" s="8">
        <f>J13+J63+J116+J141+J221+J243+J271</f>
        <v>3.8394999999999997</v>
      </c>
      <c r="N13" s="8">
        <v>0</v>
      </c>
      <c r="O13" s="49">
        <v>190</v>
      </c>
      <c r="P13" s="8">
        <f t="shared" si="4"/>
        <v>3.8394999999999997</v>
      </c>
      <c r="Q13" s="131">
        <v>220</v>
      </c>
      <c r="R13" s="4">
        <f t="shared" si="5"/>
        <v>844.68999999999994</v>
      </c>
    </row>
    <row r="14" spans="1:21" x14ac:dyDescent="0.25">
      <c r="A14" s="203"/>
      <c r="B14" s="57">
        <f t="shared" si="6"/>
        <v>1</v>
      </c>
      <c r="C14" s="197"/>
      <c r="D14" s="36" t="s">
        <v>27</v>
      </c>
      <c r="E14" s="44">
        <v>5.0000000000000001E-3</v>
      </c>
      <c r="F14" s="58">
        <f t="shared" si="7"/>
        <v>41</v>
      </c>
      <c r="G14" s="47">
        <f t="shared" si="0"/>
        <v>820</v>
      </c>
      <c r="H14" s="5">
        <f t="shared" si="1"/>
        <v>4.0999999999999996</v>
      </c>
      <c r="I14" s="7">
        <f t="shared" si="2"/>
        <v>168.10000000000002</v>
      </c>
      <c r="J14" s="8">
        <f t="shared" si="3"/>
        <v>0.20500000000000002</v>
      </c>
      <c r="L14" s="36" t="s">
        <v>27</v>
      </c>
      <c r="M14" s="8">
        <f>J14+J19+J44+J67+J87+J122+J145+J172+J174+J193+J227+J244+J254+J275+J296</f>
        <v>6.2600000000000007</v>
      </c>
      <c r="N14" s="8">
        <v>0</v>
      </c>
      <c r="O14" s="49">
        <v>750</v>
      </c>
      <c r="P14" s="8">
        <f t="shared" si="4"/>
        <v>6.2600000000000007</v>
      </c>
      <c r="Q14" s="131">
        <v>820</v>
      </c>
      <c r="R14" s="4">
        <f t="shared" si="5"/>
        <v>5133.2000000000007</v>
      </c>
    </row>
    <row r="15" spans="1:21" s="66" customFormat="1" x14ac:dyDescent="0.25">
      <c r="A15" s="203"/>
      <c r="B15" s="65">
        <f t="shared" si="6"/>
        <v>1</v>
      </c>
      <c r="C15" s="197"/>
      <c r="D15" s="36" t="s">
        <v>12</v>
      </c>
      <c r="E15" s="19">
        <v>2.5000000000000001E-3</v>
      </c>
      <c r="F15" s="58">
        <f t="shared" si="7"/>
        <v>41</v>
      </c>
      <c r="G15" s="47">
        <f t="shared" si="0"/>
        <v>80</v>
      </c>
      <c r="H15" s="5">
        <f t="shared" si="1"/>
        <v>0.2</v>
      </c>
      <c r="I15" s="7">
        <f t="shared" si="2"/>
        <v>8.2000000000000011</v>
      </c>
      <c r="J15" s="8">
        <f t="shared" si="3"/>
        <v>0.10250000000000001</v>
      </c>
      <c r="K15"/>
      <c r="L15" s="36" t="s">
        <v>12</v>
      </c>
      <c r="M15" s="8">
        <f>J15+J24+J46+J69+J77+J124+J148+J182 +J196+J229+J245+J277+J285+J299</f>
        <v>13.0205</v>
      </c>
      <c r="N15" s="8">
        <v>0</v>
      </c>
      <c r="O15" s="49">
        <v>55</v>
      </c>
      <c r="P15" s="8">
        <f>M15-N15++((Q15-O15)*N15)/Q15</f>
        <v>13.0205</v>
      </c>
      <c r="Q15" s="131">
        <v>80</v>
      </c>
      <c r="R15" s="4">
        <f t="shared" si="5"/>
        <v>1041.6400000000001</v>
      </c>
      <c r="U15" s="13"/>
    </row>
    <row r="16" spans="1:21" x14ac:dyDescent="0.25">
      <c r="A16" s="203"/>
      <c r="B16" s="57">
        <f t="shared" si="6"/>
        <v>1</v>
      </c>
      <c r="C16" s="197"/>
      <c r="D16" s="36" t="s">
        <v>13</v>
      </c>
      <c r="E16" s="19">
        <v>4.0000000000000002E-4</v>
      </c>
      <c r="F16" s="58">
        <f t="shared" si="7"/>
        <v>41</v>
      </c>
      <c r="G16" s="47">
        <f t="shared" si="0"/>
        <v>1000</v>
      </c>
      <c r="H16" s="5">
        <f t="shared" si="1"/>
        <v>0.4</v>
      </c>
      <c r="I16" s="4">
        <f t="shared" si="2"/>
        <v>16.400000000000002</v>
      </c>
      <c r="J16" s="8">
        <f t="shared" si="3"/>
        <v>1.6400000000000001E-2</v>
      </c>
      <c r="L16" s="36" t="s">
        <v>13</v>
      </c>
      <c r="M16" s="8">
        <f>J16+J25+J47+J70+J125+J149+J181+J197+J230+J246+J278+J284+J300</f>
        <v>0.17660000000000001</v>
      </c>
      <c r="N16" s="8">
        <v>0</v>
      </c>
      <c r="O16" s="49">
        <v>1000</v>
      </c>
      <c r="P16" s="8">
        <f t="shared" si="4"/>
        <v>0.17660000000000001</v>
      </c>
      <c r="Q16" s="131">
        <v>1000</v>
      </c>
      <c r="R16" s="4">
        <f t="shared" si="5"/>
        <v>176.6</v>
      </c>
    </row>
    <row r="17" spans="1:22" x14ac:dyDescent="0.25">
      <c r="A17" s="203"/>
      <c r="B17" s="57">
        <f t="shared" si="6"/>
        <v>1</v>
      </c>
      <c r="C17" s="198"/>
      <c r="D17" s="36" t="s">
        <v>79</v>
      </c>
      <c r="E17" s="44">
        <v>0.2</v>
      </c>
      <c r="F17" s="58">
        <f t="shared" si="7"/>
        <v>41</v>
      </c>
      <c r="G17" s="47"/>
      <c r="H17" s="5"/>
      <c r="I17" s="7"/>
      <c r="J17" s="8">
        <f>F17*E17</f>
        <v>8.2000000000000011</v>
      </c>
      <c r="L17" s="36" t="s">
        <v>81</v>
      </c>
      <c r="M17" s="8">
        <f>J18+J38+J61+J110+J118+J139+J215+J223+J248+J269</f>
        <v>29.878724999999996</v>
      </c>
      <c r="N17" s="8">
        <v>0</v>
      </c>
      <c r="O17" s="49">
        <v>400</v>
      </c>
      <c r="P17" s="8">
        <f t="shared" si="4"/>
        <v>29.878724999999996</v>
      </c>
      <c r="Q17" s="131">
        <v>400</v>
      </c>
      <c r="R17" s="4">
        <f t="shared" si="5"/>
        <v>11951.489999999998</v>
      </c>
      <c r="S17" s="20"/>
    </row>
    <row r="18" spans="1:22" x14ac:dyDescent="0.25">
      <c r="A18" s="203"/>
      <c r="B18" s="57">
        <f t="shared" si="6"/>
        <v>1</v>
      </c>
      <c r="C18" s="220" t="s">
        <v>80</v>
      </c>
      <c r="D18" s="36" t="s">
        <v>81</v>
      </c>
      <c r="E18" s="44">
        <f>H18/G18</f>
        <v>4.8079999999999991E-2</v>
      </c>
      <c r="F18" s="58">
        <f t="shared" si="7"/>
        <v>41</v>
      </c>
      <c r="G18" s="47">
        <f>Q17</f>
        <v>400</v>
      </c>
      <c r="H18" s="43">
        <f>(61-H7-H8-H9-H10-H11-H12-H13-H14-H15-H16-H17-H19-H20-H21-H22-H23-H24-H25-H26-H27-H28)</f>
        <v>19.231999999999996</v>
      </c>
      <c r="I18" s="4">
        <f t="shared" ref="I18:I25" si="8">J18*G18</f>
        <v>788.51199999999983</v>
      </c>
      <c r="J18" s="8">
        <f t="shared" si="3"/>
        <v>1.9712799999999997</v>
      </c>
      <c r="L18" s="36" t="s">
        <v>87</v>
      </c>
      <c r="M18" s="8">
        <f>J22+J86+J112+J194+J217+J297</f>
        <v>14.01</v>
      </c>
      <c r="N18" s="8">
        <v>0</v>
      </c>
      <c r="O18" s="49">
        <v>58</v>
      </c>
      <c r="P18" s="8">
        <f t="shared" si="4"/>
        <v>14.01</v>
      </c>
      <c r="Q18" s="131">
        <v>78</v>
      </c>
      <c r="R18" s="4">
        <f t="shared" si="5"/>
        <v>1092.78</v>
      </c>
    </row>
    <row r="19" spans="1:22" x14ac:dyDescent="0.25">
      <c r="A19" s="203"/>
      <c r="B19" s="57">
        <f t="shared" si="6"/>
        <v>1</v>
      </c>
      <c r="C19" s="220"/>
      <c r="D19" s="36" t="s">
        <v>27</v>
      </c>
      <c r="E19" s="44">
        <v>8.0000000000000002E-3</v>
      </c>
      <c r="F19" s="58">
        <f t="shared" si="7"/>
        <v>41</v>
      </c>
      <c r="G19" s="47">
        <f>Q14</f>
        <v>820</v>
      </c>
      <c r="H19" s="5">
        <f t="shared" ref="H19:H25" si="9">G19*E19</f>
        <v>6.5600000000000005</v>
      </c>
      <c r="I19" s="7">
        <f t="shared" si="8"/>
        <v>268.96000000000004</v>
      </c>
      <c r="J19" s="8">
        <f t="shared" si="3"/>
        <v>0.32800000000000001</v>
      </c>
      <c r="L19" s="36" t="s">
        <v>74</v>
      </c>
      <c r="M19" s="8">
        <f>J23+J45+J147+J228+J123+J298</f>
        <v>10.9</v>
      </c>
      <c r="N19" s="8">
        <v>0</v>
      </c>
      <c r="O19" s="49">
        <v>140</v>
      </c>
      <c r="P19" s="8">
        <f t="shared" si="4"/>
        <v>10.9</v>
      </c>
      <c r="Q19" s="131">
        <v>140</v>
      </c>
      <c r="R19" s="4">
        <f t="shared" si="5"/>
        <v>1526</v>
      </c>
    </row>
    <row r="20" spans="1:22" x14ac:dyDescent="0.25">
      <c r="A20" s="203"/>
      <c r="B20" s="57">
        <f t="shared" si="6"/>
        <v>1</v>
      </c>
      <c r="C20" s="220"/>
      <c r="D20" s="36" t="s">
        <v>9</v>
      </c>
      <c r="E20" s="44">
        <v>1.6E-2</v>
      </c>
      <c r="F20" s="58">
        <f t="shared" si="7"/>
        <v>41</v>
      </c>
      <c r="G20" s="47">
        <f>Q11</f>
        <v>50</v>
      </c>
      <c r="H20" s="5">
        <f t="shared" si="9"/>
        <v>0.8</v>
      </c>
      <c r="I20" s="7">
        <f t="shared" si="8"/>
        <v>32.800000000000004</v>
      </c>
      <c r="J20" s="8">
        <f t="shared" si="3"/>
        <v>0.65600000000000003</v>
      </c>
      <c r="L20" s="36" t="s">
        <v>38</v>
      </c>
      <c r="M20" s="8">
        <f>J27+J49+J72+J89+J127+J151+J176+J199+J232+J257+J280+J302+J39+J249</f>
        <v>33.947000000000003</v>
      </c>
      <c r="N20" s="8">
        <v>0</v>
      </c>
      <c r="O20" s="49">
        <v>40</v>
      </c>
      <c r="P20" s="8">
        <f t="shared" si="4"/>
        <v>33.947000000000003</v>
      </c>
      <c r="Q20" s="131">
        <v>45</v>
      </c>
      <c r="R20" s="4">
        <f t="shared" si="5"/>
        <v>1527.6150000000002</v>
      </c>
    </row>
    <row r="21" spans="1:22" x14ac:dyDescent="0.25">
      <c r="A21" s="203"/>
      <c r="B21" s="57">
        <f t="shared" si="6"/>
        <v>1</v>
      </c>
      <c r="C21" s="220"/>
      <c r="D21" s="36" t="s">
        <v>11</v>
      </c>
      <c r="E21" s="44">
        <v>1.0999999999999999E-2</v>
      </c>
      <c r="F21" s="58">
        <f t="shared" si="7"/>
        <v>41</v>
      </c>
      <c r="G21" s="47">
        <f>Q12</f>
        <v>45</v>
      </c>
      <c r="H21" s="5">
        <f t="shared" si="9"/>
        <v>0.495</v>
      </c>
      <c r="I21" s="7">
        <f t="shared" si="8"/>
        <v>20.294999999999998</v>
      </c>
      <c r="J21" s="8">
        <f t="shared" si="3"/>
        <v>0.45099999999999996</v>
      </c>
      <c r="L21" s="36" t="s">
        <v>14</v>
      </c>
      <c r="M21" s="8">
        <f>J28+J68+J75+J195+J276+J304</f>
        <v>18.582000000000001</v>
      </c>
      <c r="N21" s="8">
        <v>0</v>
      </c>
      <c r="O21" s="49">
        <v>70</v>
      </c>
      <c r="P21" s="8">
        <f t="shared" si="4"/>
        <v>18.582000000000001</v>
      </c>
      <c r="Q21" s="131">
        <v>80</v>
      </c>
      <c r="R21" s="4">
        <f t="shared" si="5"/>
        <v>1486.56</v>
      </c>
      <c r="U21" s="151"/>
      <c r="V21" s="151"/>
    </row>
    <row r="22" spans="1:22" s="66" customFormat="1" x14ac:dyDescent="0.25">
      <c r="A22" s="203"/>
      <c r="B22" s="65">
        <f t="shared" si="6"/>
        <v>1</v>
      </c>
      <c r="C22" s="220"/>
      <c r="D22" s="36" t="s">
        <v>87</v>
      </c>
      <c r="E22" s="44">
        <v>4.5999999999999999E-2</v>
      </c>
      <c r="F22" s="58">
        <f t="shared" si="7"/>
        <v>41</v>
      </c>
      <c r="G22" s="47">
        <f>Q18</f>
        <v>78</v>
      </c>
      <c r="H22" s="5">
        <f t="shared" si="9"/>
        <v>3.5880000000000001</v>
      </c>
      <c r="I22" s="7">
        <f t="shared" si="8"/>
        <v>147.108</v>
      </c>
      <c r="J22" s="8">
        <f t="shared" si="3"/>
        <v>1.8859999999999999</v>
      </c>
      <c r="K22"/>
      <c r="L22" s="37" t="s">
        <v>7</v>
      </c>
      <c r="M22" s="8">
        <f>J31+J36+J42+J56+J82+J109+J115+J131+J137+J140+J160+J169+J183+J188+J213+J220+J237+J252+J264+J286+J291</f>
        <v>5.2379999999999995</v>
      </c>
      <c r="N22" s="8">
        <v>0</v>
      </c>
      <c r="O22" s="49">
        <v>115</v>
      </c>
      <c r="P22" s="8">
        <f t="shared" si="4"/>
        <v>5.2379999999999995</v>
      </c>
      <c r="Q22" s="131">
        <v>160</v>
      </c>
      <c r="R22" s="4">
        <f t="shared" si="5"/>
        <v>838.07999999999993</v>
      </c>
      <c r="U22" s="151"/>
      <c r="V22" s="152"/>
    </row>
    <row r="23" spans="1:22" x14ac:dyDescent="0.25">
      <c r="A23" s="203"/>
      <c r="B23" s="57">
        <f t="shared" si="6"/>
        <v>1</v>
      </c>
      <c r="C23" s="196" t="s">
        <v>39</v>
      </c>
      <c r="D23" s="36" t="s">
        <v>74</v>
      </c>
      <c r="E23" s="44">
        <v>0.02</v>
      </c>
      <c r="F23" s="58">
        <f t="shared" si="7"/>
        <v>41</v>
      </c>
      <c r="G23" s="47">
        <f>Q19</f>
        <v>140</v>
      </c>
      <c r="H23" s="5">
        <f t="shared" si="9"/>
        <v>2.8000000000000003</v>
      </c>
      <c r="I23" s="7">
        <f t="shared" si="8"/>
        <v>114.80000000000001</v>
      </c>
      <c r="J23" s="8">
        <f t="shared" si="3"/>
        <v>0.82000000000000006</v>
      </c>
      <c r="L23" s="37" t="s">
        <v>18</v>
      </c>
      <c r="M23" s="8">
        <f>J33+J185+J288</f>
        <v>3.29</v>
      </c>
      <c r="N23" s="8">
        <v>0</v>
      </c>
      <c r="O23" s="49">
        <v>50</v>
      </c>
      <c r="P23" s="8">
        <f t="shared" si="4"/>
        <v>3.29</v>
      </c>
      <c r="Q23" s="131">
        <v>58</v>
      </c>
      <c r="R23" s="4">
        <f t="shared" si="5"/>
        <v>190.82</v>
      </c>
    </row>
    <row r="24" spans="1:22" x14ac:dyDescent="0.25">
      <c r="A24" s="203"/>
      <c r="B24" s="57">
        <f t="shared" si="6"/>
        <v>1</v>
      </c>
      <c r="C24" s="197"/>
      <c r="D24" s="36" t="s">
        <v>12</v>
      </c>
      <c r="E24" s="44">
        <v>0.02</v>
      </c>
      <c r="F24" s="58">
        <f t="shared" si="7"/>
        <v>41</v>
      </c>
      <c r="G24" s="47">
        <f>Q15</f>
        <v>80</v>
      </c>
      <c r="H24" s="5">
        <f t="shared" si="9"/>
        <v>1.6</v>
      </c>
      <c r="I24" s="7">
        <f t="shared" si="8"/>
        <v>65.600000000000009</v>
      </c>
      <c r="J24" s="8">
        <f t="shared" si="3"/>
        <v>0.82000000000000006</v>
      </c>
      <c r="L24" s="37" t="s">
        <v>69</v>
      </c>
      <c r="M24" s="8">
        <f>J40+J146+J250+J255</f>
        <v>4.0299999999999994</v>
      </c>
      <c r="N24" s="8">
        <v>0</v>
      </c>
      <c r="O24" s="49">
        <v>84</v>
      </c>
      <c r="P24" s="8">
        <f t="shared" si="4"/>
        <v>4.0299999999999994</v>
      </c>
      <c r="Q24" s="131">
        <v>108</v>
      </c>
      <c r="R24" s="4">
        <f t="shared" si="5"/>
        <v>435.23999999999995</v>
      </c>
    </row>
    <row r="25" spans="1:22" x14ac:dyDescent="0.25">
      <c r="A25" s="203"/>
      <c r="B25" s="57">
        <f t="shared" si="6"/>
        <v>1</v>
      </c>
      <c r="C25" s="197"/>
      <c r="D25" s="36" t="s">
        <v>13</v>
      </c>
      <c r="E25" s="19">
        <v>2.0000000000000001E-4</v>
      </c>
      <c r="F25" s="58">
        <f t="shared" si="7"/>
        <v>41</v>
      </c>
      <c r="G25" s="47">
        <f>Q16</f>
        <v>1000</v>
      </c>
      <c r="H25" s="5">
        <f t="shared" si="9"/>
        <v>0.2</v>
      </c>
      <c r="I25" s="4">
        <f t="shared" si="8"/>
        <v>8.2000000000000011</v>
      </c>
      <c r="J25" s="8">
        <f>F25*E25</f>
        <v>8.2000000000000007E-3</v>
      </c>
      <c r="L25" s="37" t="s">
        <v>19</v>
      </c>
      <c r="M25" s="8">
        <f>J41+J251</f>
        <v>0.61499999999999999</v>
      </c>
      <c r="N25" s="8">
        <v>0</v>
      </c>
      <c r="O25" s="49">
        <v>180</v>
      </c>
      <c r="P25" s="8">
        <f t="shared" si="4"/>
        <v>0.61499999999999999</v>
      </c>
      <c r="Q25" s="131">
        <v>250</v>
      </c>
      <c r="R25" s="4">
        <f t="shared" si="5"/>
        <v>153.75</v>
      </c>
      <c r="S25" s="20"/>
    </row>
    <row r="26" spans="1:22" s="66" customFormat="1" x14ac:dyDescent="0.25">
      <c r="A26" s="203"/>
      <c r="B26" s="65">
        <f t="shared" si="6"/>
        <v>1</v>
      </c>
      <c r="C26" s="198"/>
      <c r="D26" s="36" t="s">
        <v>79</v>
      </c>
      <c r="E26" s="44">
        <v>0.2</v>
      </c>
      <c r="F26" s="58">
        <f t="shared" si="7"/>
        <v>41</v>
      </c>
      <c r="G26" s="47"/>
      <c r="H26" s="5"/>
      <c r="I26" s="7"/>
      <c r="J26" s="8">
        <f t="shared" si="3"/>
        <v>8.2000000000000011</v>
      </c>
      <c r="K26"/>
      <c r="L26" s="37" t="s">
        <v>21</v>
      </c>
      <c r="M26" s="8">
        <f>J43+J173</f>
        <v>6.6010000000000009</v>
      </c>
      <c r="N26" s="8">
        <v>0</v>
      </c>
      <c r="O26" s="49">
        <v>99</v>
      </c>
      <c r="P26" s="8">
        <f t="shared" si="4"/>
        <v>6.6010000000000009</v>
      </c>
      <c r="Q26" s="131">
        <v>112</v>
      </c>
      <c r="R26" s="4">
        <f t="shared" si="5"/>
        <v>739.31200000000013</v>
      </c>
      <c r="U26" s="13"/>
    </row>
    <row r="27" spans="1:22" x14ac:dyDescent="0.25">
      <c r="A27" s="203"/>
      <c r="B27" s="57">
        <f t="shared" si="6"/>
        <v>1</v>
      </c>
      <c r="C27" s="149" t="s">
        <v>38</v>
      </c>
      <c r="D27" s="36" t="s">
        <v>38</v>
      </c>
      <c r="E27" s="44">
        <v>0.04</v>
      </c>
      <c r="F27" s="58">
        <f t="shared" si="7"/>
        <v>41</v>
      </c>
      <c r="G27" s="47">
        <f>Q20</f>
        <v>45</v>
      </c>
      <c r="H27" s="5">
        <f>G27*E27</f>
        <v>1.8</v>
      </c>
      <c r="I27" s="7">
        <f>J27*G27</f>
        <v>73.800000000000011</v>
      </c>
      <c r="J27" s="8">
        <f t="shared" si="3"/>
        <v>1.6400000000000001</v>
      </c>
      <c r="L27" s="36" t="s">
        <v>70</v>
      </c>
      <c r="M27" s="8">
        <f>J50+J90</f>
        <v>0</v>
      </c>
      <c r="N27" s="8">
        <v>0</v>
      </c>
      <c r="O27" s="49">
        <v>98</v>
      </c>
      <c r="P27" s="8">
        <f t="shared" si="4"/>
        <v>0</v>
      </c>
      <c r="Q27" s="131">
        <v>130</v>
      </c>
      <c r="R27" s="4">
        <f t="shared" si="5"/>
        <v>0</v>
      </c>
    </row>
    <row r="28" spans="1:22" x14ac:dyDescent="0.25">
      <c r="A28" s="215"/>
      <c r="B28" s="57">
        <f t="shared" si="6"/>
        <v>1</v>
      </c>
      <c r="C28" s="149" t="s">
        <v>14</v>
      </c>
      <c r="D28" s="36" t="s">
        <v>14</v>
      </c>
      <c r="E28" s="8">
        <v>0</v>
      </c>
      <c r="F28" s="58">
        <f t="shared" si="7"/>
        <v>41</v>
      </c>
      <c r="G28" s="48">
        <f>Q21</f>
        <v>80</v>
      </c>
      <c r="H28" s="5">
        <f>G28*E28</f>
        <v>0</v>
      </c>
      <c r="I28" s="7">
        <f>J28*G28</f>
        <v>0</v>
      </c>
      <c r="J28" s="8">
        <f t="shared" si="3"/>
        <v>0</v>
      </c>
      <c r="L28" s="36" t="s">
        <v>10</v>
      </c>
      <c r="M28" s="8">
        <f>J58+J162+J266</f>
        <v>6.15</v>
      </c>
      <c r="N28" s="8">
        <v>0</v>
      </c>
      <c r="O28" s="49">
        <v>55</v>
      </c>
      <c r="P28" s="8">
        <f t="shared" si="4"/>
        <v>6.15</v>
      </c>
      <c r="Q28" s="131">
        <v>55</v>
      </c>
      <c r="R28" s="4">
        <f t="shared" si="5"/>
        <v>338.25</v>
      </c>
    </row>
    <row r="29" spans="1:22" x14ac:dyDescent="0.25">
      <c r="A29" s="174" t="s">
        <v>41</v>
      </c>
      <c r="B29" s="174"/>
      <c r="C29" s="174"/>
      <c r="D29" s="174"/>
      <c r="E29" s="45"/>
      <c r="F29" s="144"/>
      <c r="G29" s="144"/>
      <c r="H29" s="2">
        <f>SUM(H7:H28)</f>
        <v>60.999999999999986</v>
      </c>
      <c r="I29" s="2">
        <f>SUM(I7:I28)</f>
        <v>2501.0000000000005</v>
      </c>
      <c r="J29" s="45">
        <f>SUM(J7:J28)</f>
        <v>33.278880000000001</v>
      </c>
      <c r="L29" s="36" t="s">
        <v>57</v>
      </c>
      <c r="M29" s="8">
        <f>J62+J270</f>
        <v>4.92</v>
      </c>
      <c r="N29" s="8">
        <v>0</v>
      </c>
      <c r="O29" s="49">
        <v>130</v>
      </c>
      <c r="P29" s="8">
        <f t="shared" si="4"/>
        <v>4.92</v>
      </c>
      <c r="Q29" s="131">
        <v>130</v>
      </c>
      <c r="R29" s="4">
        <f t="shared" si="5"/>
        <v>639.6</v>
      </c>
    </row>
    <row r="30" spans="1:22" x14ac:dyDescent="0.25">
      <c r="A30" s="202" t="s">
        <v>52</v>
      </c>
      <c r="B30" s="46">
        <v>1</v>
      </c>
      <c r="C30" s="216" t="s">
        <v>20</v>
      </c>
      <c r="D30" s="37" t="s">
        <v>6</v>
      </c>
      <c r="E30" s="6">
        <v>7.2999999999999995E-2</v>
      </c>
      <c r="F30" s="48">
        <f>B30*41</f>
        <v>41</v>
      </c>
      <c r="G30" s="49">
        <f>Q9</f>
        <v>40</v>
      </c>
      <c r="H30" s="149">
        <f t="shared" ref="H30:H36" si="10">E30*G30</f>
        <v>2.92</v>
      </c>
      <c r="I30" s="7">
        <f t="shared" ref="I30:I36" si="11">J30*G30</f>
        <v>119.72</v>
      </c>
      <c r="J30" s="6">
        <f>F30*E30</f>
        <v>2.9929999999999999</v>
      </c>
      <c r="L30" s="36" t="s">
        <v>24</v>
      </c>
      <c r="M30" s="8">
        <f>J64+J272</f>
        <v>0.32800000000000001</v>
      </c>
      <c r="N30" s="8">
        <v>0</v>
      </c>
      <c r="O30" s="49">
        <v>290</v>
      </c>
      <c r="P30" s="8">
        <f t="shared" si="4"/>
        <v>0.32800000000000001</v>
      </c>
      <c r="Q30" s="131">
        <v>295</v>
      </c>
      <c r="R30" s="4">
        <f t="shared" si="5"/>
        <v>96.76</v>
      </c>
    </row>
    <row r="31" spans="1:22" x14ac:dyDescent="0.25">
      <c r="A31" s="203"/>
      <c r="B31" s="57">
        <f>B30</f>
        <v>1</v>
      </c>
      <c r="C31" s="217"/>
      <c r="D31" s="37" t="s">
        <v>7</v>
      </c>
      <c r="E31" s="6">
        <v>4.0000000000000001E-3</v>
      </c>
      <c r="F31" s="59">
        <f>F30</f>
        <v>41</v>
      </c>
      <c r="G31" s="48">
        <f>Q22</f>
        <v>160</v>
      </c>
      <c r="H31" s="149">
        <f t="shared" si="10"/>
        <v>0.64</v>
      </c>
      <c r="I31" s="7">
        <f t="shared" si="11"/>
        <v>26.240000000000002</v>
      </c>
      <c r="J31" s="6">
        <f t="shared" ref="J31:J50" si="12">F31*E31</f>
        <v>0.16400000000000001</v>
      </c>
      <c r="L31" s="38" t="s">
        <v>15</v>
      </c>
      <c r="M31" s="8">
        <f>J76+J235</f>
        <v>1.23</v>
      </c>
      <c r="N31" s="8">
        <v>0</v>
      </c>
      <c r="O31" s="49">
        <v>130</v>
      </c>
      <c r="P31" s="8">
        <f t="shared" si="4"/>
        <v>1.23</v>
      </c>
      <c r="Q31" s="131">
        <v>245</v>
      </c>
      <c r="R31" s="4">
        <f t="shared" si="5"/>
        <v>301.35000000000002</v>
      </c>
    </row>
    <row r="32" spans="1:22" x14ac:dyDescent="0.25">
      <c r="A32" s="203"/>
      <c r="B32" s="57">
        <f t="shared" ref="B32:B50" si="13">B31</f>
        <v>1</v>
      </c>
      <c r="C32" s="210" t="s">
        <v>23</v>
      </c>
      <c r="D32" s="37" t="s">
        <v>8</v>
      </c>
      <c r="E32" s="6">
        <v>0.1</v>
      </c>
      <c r="F32" s="59">
        <f t="shared" ref="F32:F50" si="14">F31</f>
        <v>41</v>
      </c>
      <c r="G32" s="47">
        <f>Q10</f>
        <v>55</v>
      </c>
      <c r="H32" s="149">
        <f t="shared" si="10"/>
        <v>5.5</v>
      </c>
      <c r="I32" s="7">
        <f t="shared" si="11"/>
        <v>225.50000000000003</v>
      </c>
      <c r="J32" s="6">
        <f t="shared" si="12"/>
        <v>4.1000000000000005</v>
      </c>
      <c r="L32" s="36" t="s">
        <v>61</v>
      </c>
      <c r="M32" s="8">
        <f>J84+J171+J190+J293</f>
        <v>18.429958974358975</v>
      </c>
      <c r="N32" s="8">
        <v>0</v>
      </c>
      <c r="O32" s="49">
        <v>195</v>
      </c>
      <c r="P32" s="8">
        <f t="shared" si="4"/>
        <v>18.429958974358975</v>
      </c>
      <c r="Q32" s="131">
        <v>195</v>
      </c>
      <c r="R32" s="4">
        <f t="shared" si="5"/>
        <v>3593.8420000000001</v>
      </c>
      <c r="S32" s="20"/>
    </row>
    <row r="33" spans="1:24" x14ac:dyDescent="0.25">
      <c r="A33" s="203"/>
      <c r="B33" s="57">
        <f t="shared" si="13"/>
        <v>1</v>
      </c>
      <c r="C33" s="211"/>
      <c r="D33" s="37" t="s">
        <v>18</v>
      </c>
      <c r="E33" s="6">
        <v>0.02</v>
      </c>
      <c r="F33" s="59">
        <f t="shared" si="14"/>
        <v>41</v>
      </c>
      <c r="G33" s="48">
        <f>Q23</f>
        <v>58</v>
      </c>
      <c r="H33" s="149">
        <f t="shared" si="10"/>
        <v>1.1599999999999999</v>
      </c>
      <c r="I33" s="7">
        <f t="shared" si="11"/>
        <v>47.56</v>
      </c>
      <c r="J33" s="6">
        <f t="shared" si="12"/>
        <v>0.82000000000000006</v>
      </c>
      <c r="L33" s="38" t="s">
        <v>65</v>
      </c>
      <c r="M33" s="8">
        <f>J88+J175+J256</f>
        <v>49.2</v>
      </c>
      <c r="N33" s="8">
        <v>0</v>
      </c>
      <c r="O33" s="49">
        <v>65</v>
      </c>
      <c r="P33" s="8">
        <f t="shared" si="4"/>
        <v>49.2</v>
      </c>
      <c r="Q33" s="131">
        <v>80</v>
      </c>
      <c r="R33" s="4">
        <f t="shared" si="5"/>
        <v>3936</v>
      </c>
    </row>
    <row r="34" spans="1:24" x14ac:dyDescent="0.25">
      <c r="A34" s="203"/>
      <c r="B34" s="57">
        <f t="shared" si="13"/>
        <v>1</v>
      </c>
      <c r="C34" s="211"/>
      <c r="D34" s="37" t="s">
        <v>9</v>
      </c>
      <c r="E34" s="6">
        <v>1.2999999999999999E-2</v>
      </c>
      <c r="F34" s="59">
        <f t="shared" si="14"/>
        <v>41</v>
      </c>
      <c r="G34" s="48">
        <f>Q11</f>
        <v>50</v>
      </c>
      <c r="H34" s="149">
        <f t="shared" si="10"/>
        <v>0.65</v>
      </c>
      <c r="I34" s="7">
        <f t="shared" si="11"/>
        <v>26.650000000000002</v>
      </c>
      <c r="J34" s="6">
        <f t="shared" si="12"/>
        <v>0.53300000000000003</v>
      </c>
      <c r="L34" s="39" t="s">
        <v>22</v>
      </c>
      <c r="M34" s="8">
        <f>J177+J200+J258+J303</f>
        <v>2.0500000000000003</v>
      </c>
      <c r="N34" s="8">
        <v>0</v>
      </c>
      <c r="O34" s="49">
        <v>95</v>
      </c>
      <c r="P34" s="8">
        <f t="shared" si="4"/>
        <v>2.0500000000000003</v>
      </c>
      <c r="Q34" s="131">
        <v>108</v>
      </c>
      <c r="R34" s="4">
        <f t="shared" si="5"/>
        <v>221.40000000000003</v>
      </c>
    </row>
    <row r="35" spans="1:24" x14ac:dyDescent="0.25">
      <c r="A35" s="203"/>
      <c r="B35" s="57">
        <f t="shared" si="13"/>
        <v>1</v>
      </c>
      <c r="C35" s="211"/>
      <c r="D35" s="37" t="s">
        <v>11</v>
      </c>
      <c r="E35" s="6">
        <v>1.2E-2</v>
      </c>
      <c r="F35" s="59">
        <f t="shared" si="14"/>
        <v>41</v>
      </c>
      <c r="G35" s="48">
        <f>Q12</f>
        <v>45</v>
      </c>
      <c r="H35" s="149">
        <f t="shared" si="10"/>
        <v>0.54</v>
      </c>
      <c r="I35" s="7">
        <f t="shared" si="11"/>
        <v>22.14</v>
      </c>
      <c r="J35" s="6">
        <f t="shared" si="12"/>
        <v>0.49199999999999999</v>
      </c>
      <c r="L35" s="36" t="s">
        <v>25</v>
      </c>
      <c r="M35" s="8">
        <f>J201</f>
        <v>0</v>
      </c>
      <c r="N35" s="8">
        <v>0</v>
      </c>
      <c r="O35" s="49">
        <v>170</v>
      </c>
      <c r="P35" s="8">
        <f t="shared" si="4"/>
        <v>0</v>
      </c>
      <c r="Q35" s="131">
        <v>180</v>
      </c>
      <c r="R35" s="4">
        <f t="shared" si="5"/>
        <v>0</v>
      </c>
    </row>
    <row r="36" spans="1:24" x14ac:dyDescent="0.25">
      <c r="A36" s="203"/>
      <c r="B36" s="57">
        <f t="shared" si="13"/>
        <v>1</v>
      </c>
      <c r="C36" s="211"/>
      <c r="D36" s="37" t="s">
        <v>7</v>
      </c>
      <c r="E36" s="6">
        <v>5.0000000000000001E-3</v>
      </c>
      <c r="F36" s="59">
        <f t="shared" si="14"/>
        <v>41</v>
      </c>
      <c r="G36" s="48">
        <f>Q22</f>
        <v>160</v>
      </c>
      <c r="H36" s="149">
        <f t="shared" si="10"/>
        <v>0.8</v>
      </c>
      <c r="I36" s="7">
        <f t="shared" si="11"/>
        <v>32.800000000000004</v>
      </c>
      <c r="J36" s="6">
        <f t="shared" si="12"/>
        <v>0.20500000000000002</v>
      </c>
      <c r="L36" s="36" t="s">
        <v>17</v>
      </c>
      <c r="M36" s="8">
        <f>J236</f>
        <v>0.41000000000000003</v>
      </c>
      <c r="N36" s="8">
        <v>0</v>
      </c>
      <c r="O36" s="49">
        <v>450</v>
      </c>
      <c r="P36" s="8">
        <f t="shared" si="4"/>
        <v>0.41000000000000003</v>
      </c>
      <c r="Q36" s="131">
        <v>350</v>
      </c>
      <c r="R36" s="4">
        <f t="shared" si="5"/>
        <v>143.5</v>
      </c>
    </row>
    <row r="37" spans="1:24" x14ac:dyDescent="0.25">
      <c r="A37" s="203"/>
      <c r="B37" s="57">
        <f t="shared" si="13"/>
        <v>1</v>
      </c>
      <c r="C37" s="212"/>
      <c r="D37" s="37" t="s">
        <v>79</v>
      </c>
      <c r="E37" s="6">
        <v>0.17499999999999999</v>
      </c>
      <c r="F37" s="59">
        <f t="shared" si="14"/>
        <v>41</v>
      </c>
      <c r="G37" s="48"/>
      <c r="H37" s="149"/>
      <c r="I37" s="7"/>
      <c r="J37" s="6">
        <f t="shared" si="12"/>
        <v>7.1749999999999998</v>
      </c>
      <c r="L37" s="36" t="s">
        <v>90</v>
      </c>
      <c r="M37" s="8">
        <f>J79+J121+J166+J226</f>
        <v>7.9130000000000003</v>
      </c>
      <c r="N37" s="8">
        <v>0</v>
      </c>
      <c r="O37" s="49">
        <v>55</v>
      </c>
      <c r="P37" s="8">
        <f t="shared" si="4"/>
        <v>7.9130000000000003</v>
      </c>
      <c r="Q37" s="131">
        <v>60</v>
      </c>
      <c r="R37" s="4">
        <f t="shared" si="5"/>
        <v>474.78000000000003</v>
      </c>
    </row>
    <row r="38" spans="1:24" x14ac:dyDescent="0.25">
      <c r="A38" s="203"/>
      <c r="B38" s="57">
        <f t="shared" si="13"/>
        <v>1</v>
      </c>
      <c r="C38" s="199" t="s">
        <v>102</v>
      </c>
      <c r="D38" s="37" t="s">
        <v>77</v>
      </c>
      <c r="E38" s="6">
        <f>H38/G38</f>
        <v>6.3517500000000005E-2</v>
      </c>
      <c r="F38" s="59">
        <f t="shared" si="14"/>
        <v>41</v>
      </c>
      <c r="G38" s="48">
        <f>Q17</f>
        <v>400</v>
      </c>
      <c r="H38" s="149">
        <f>61-H30-H31-H32-H33-H34-H35-H36-H37-H39-H40-H41-H42-H43-H44-H45-H46-H47-H48-H49-H50</f>
        <v>25.407000000000004</v>
      </c>
      <c r="I38" s="7">
        <f t="shared" ref="I38:I47" si="15">J38*G38</f>
        <v>1041.6870000000001</v>
      </c>
      <c r="J38" s="6">
        <f t="shared" si="12"/>
        <v>2.6042175000000003</v>
      </c>
      <c r="L38" s="37" t="s">
        <v>110</v>
      </c>
      <c r="M38" s="8">
        <f>J130+J212</f>
        <v>2.06</v>
      </c>
      <c r="N38" s="8">
        <v>0</v>
      </c>
      <c r="O38" s="49">
        <v>110</v>
      </c>
      <c r="P38" s="8">
        <f t="shared" si="4"/>
        <v>2.06</v>
      </c>
      <c r="Q38" s="131">
        <v>130</v>
      </c>
      <c r="R38" s="4">
        <f t="shared" si="5"/>
        <v>267.8</v>
      </c>
    </row>
    <row r="39" spans="1:24" x14ac:dyDescent="0.25">
      <c r="A39" s="203"/>
      <c r="B39" s="57">
        <f t="shared" si="13"/>
        <v>1</v>
      </c>
      <c r="C39" s="199"/>
      <c r="D39" s="37" t="s">
        <v>38</v>
      </c>
      <c r="E39" s="6">
        <v>9.0000000000000011E-3</v>
      </c>
      <c r="F39" s="59">
        <f t="shared" si="14"/>
        <v>41</v>
      </c>
      <c r="G39" s="48">
        <f>Q20</f>
        <v>45</v>
      </c>
      <c r="H39" s="149">
        <f t="shared" ref="H39:H44" si="16">E39*G39</f>
        <v>0.40500000000000003</v>
      </c>
      <c r="I39" s="7">
        <f t="shared" si="15"/>
        <v>16.605000000000004</v>
      </c>
      <c r="J39" s="6">
        <f t="shared" si="12"/>
        <v>0.36900000000000005</v>
      </c>
      <c r="L39" s="36" t="s">
        <v>73</v>
      </c>
      <c r="M39" s="8">
        <f>J134</f>
        <v>0.31</v>
      </c>
      <c r="N39" s="8">
        <v>0</v>
      </c>
      <c r="O39" s="49">
        <v>40</v>
      </c>
      <c r="P39" s="8">
        <f t="shared" si="4"/>
        <v>0.31</v>
      </c>
      <c r="Q39" s="131">
        <v>49.5</v>
      </c>
      <c r="R39" s="4">
        <f t="shared" si="5"/>
        <v>15.345000000000001</v>
      </c>
      <c r="T39" s="20"/>
    </row>
    <row r="40" spans="1:24" x14ac:dyDescent="0.25">
      <c r="A40" s="203"/>
      <c r="B40" s="57">
        <f t="shared" si="13"/>
        <v>1</v>
      </c>
      <c r="C40" s="199"/>
      <c r="D40" s="37" t="s">
        <v>69</v>
      </c>
      <c r="E40" s="6">
        <v>1.2E-2</v>
      </c>
      <c r="F40" s="59">
        <f t="shared" si="14"/>
        <v>41</v>
      </c>
      <c r="G40" s="48">
        <f>Q24</f>
        <v>108</v>
      </c>
      <c r="H40" s="149">
        <f t="shared" si="16"/>
        <v>1.296</v>
      </c>
      <c r="I40" s="7">
        <f t="shared" si="15"/>
        <v>53.135999999999996</v>
      </c>
      <c r="J40" s="6">
        <f t="shared" si="12"/>
        <v>0.49199999999999999</v>
      </c>
      <c r="L40" s="36" t="s">
        <v>16</v>
      </c>
      <c r="M40" s="8">
        <f>J143</f>
        <v>0.248</v>
      </c>
      <c r="N40" s="8">
        <v>0</v>
      </c>
      <c r="O40" s="49">
        <v>55</v>
      </c>
      <c r="P40" s="8">
        <f t="shared" si="4"/>
        <v>0.248</v>
      </c>
      <c r="Q40" s="131">
        <v>62</v>
      </c>
      <c r="R40" s="4">
        <f t="shared" si="5"/>
        <v>15.375999999999999</v>
      </c>
    </row>
    <row r="41" spans="1:24" x14ac:dyDescent="0.25">
      <c r="A41" s="203"/>
      <c r="B41" s="57">
        <f t="shared" si="13"/>
        <v>1</v>
      </c>
      <c r="C41" s="199"/>
      <c r="D41" s="37" t="s">
        <v>19</v>
      </c>
      <c r="E41" s="6">
        <v>5.0000000000000001E-3</v>
      </c>
      <c r="F41" s="59">
        <f t="shared" si="14"/>
        <v>41</v>
      </c>
      <c r="G41" s="48">
        <f>Q25</f>
        <v>250</v>
      </c>
      <c r="H41" s="149">
        <f t="shared" si="16"/>
        <v>1.25</v>
      </c>
      <c r="I41" s="7">
        <f t="shared" si="15"/>
        <v>51.250000000000007</v>
      </c>
      <c r="J41" s="6">
        <f t="shared" si="12"/>
        <v>0.20500000000000002</v>
      </c>
      <c r="L41" s="54" t="s">
        <v>41</v>
      </c>
      <c r="M41" s="54">
        <f>SUM(M7:M40)</f>
        <v>426.75628397435895</v>
      </c>
      <c r="N41" s="54">
        <f>SUM(N7:N40)</f>
        <v>0</v>
      </c>
      <c r="O41" s="54"/>
      <c r="P41" s="54">
        <f>SUM(P7:P40)</f>
        <v>426.75628397435895</v>
      </c>
      <c r="Q41" s="63"/>
      <c r="R41" s="30">
        <f>SUM(R7:R40)</f>
        <v>47579.999999999993</v>
      </c>
      <c r="T41" s="20"/>
    </row>
    <row r="42" spans="1:24" x14ac:dyDescent="0.25">
      <c r="A42" s="203"/>
      <c r="B42" s="57">
        <f t="shared" si="13"/>
        <v>1</v>
      </c>
      <c r="C42" s="199"/>
      <c r="D42" s="37" t="s">
        <v>7</v>
      </c>
      <c r="E42" s="6">
        <v>3.0000000000000001E-3</v>
      </c>
      <c r="F42" s="59">
        <f t="shared" si="14"/>
        <v>41</v>
      </c>
      <c r="G42" s="48">
        <f>Q22</f>
        <v>160</v>
      </c>
      <c r="H42" s="149">
        <f t="shared" si="16"/>
        <v>0.48</v>
      </c>
      <c r="I42" s="7">
        <f t="shared" si="15"/>
        <v>19.68</v>
      </c>
      <c r="J42" s="6">
        <f t="shared" si="12"/>
        <v>0.123</v>
      </c>
      <c r="L42"/>
      <c r="M42"/>
      <c r="N42"/>
      <c r="O42"/>
      <c r="P42"/>
      <c r="Q42"/>
      <c r="R42" s="29"/>
      <c r="S42" s="20">
        <f>R41-R17</f>
        <v>35628.509999999995</v>
      </c>
      <c r="T42" s="20"/>
    </row>
    <row r="43" spans="1:24" x14ac:dyDescent="0.25">
      <c r="A43" s="203"/>
      <c r="B43" s="57">
        <f t="shared" si="13"/>
        <v>1</v>
      </c>
      <c r="C43" s="204" t="s">
        <v>26</v>
      </c>
      <c r="D43" s="37" t="s">
        <v>21</v>
      </c>
      <c r="E43" s="6">
        <v>6.0999999999999999E-2</v>
      </c>
      <c r="F43" s="59">
        <f t="shared" si="14"/>
        <v>41</v>
      </c>
      <c r="G43" s="48">
        <f>Q26</f>
        <v>112</v>
      </c>
      <c r="H43" s="149">
        <f t="shared" si="16"/>
        <v>6.8319999999999999</v>
      </c>
      <c r="I43" s="7">
        <f t="shared" si="15"/>
        <v>280.11199999999997</v>
      </c>
      <c r="J43" s="6">
        <f t="shared" si="12"/>
        <v>2.5009999999999999</v>
      </c>
      <c r="L43" s="29"/>
      <c r="M43"/>
      <c r="N43"/>
      <c r="O43"/>
      <c r="P43" s="29"/>
      <c r="Q43"/>
      <c r="R43"/>
      <c r="S43" s="20">
        <f>R41-R17</f>
        <v>35628.509999999995</v>
      </c>
    </row>
    <row r="44" spans="1:24" ht="15.75" x14ac:dyDescent="0.25">
      <c r="A44" s="203"/>
      <c r="B44" s="57">
        <f t="shared" si="13"/>
        <v>1</v>
      </c>
      <c r="C44" s="204"/>
      <c r="D44" s="37" t="s">
        <v>27</v>
      </c>
      <c r="E44" s="6">
        <v>6.0000000000000001E-3</v>
      </c>
      <c r="F44" s="59">
        <f t="shared" si="14"/>
        <v>41</v>
      </c>
      <c r="G44" s="48">
        <f>Q14</f>
        <v>820</v>
      </c>
      <c r="H44" s="149">
        <f t="shared" si="16"/>
        <v>4.92</v>
      </c>
      <c r="I44" s="7">
        <f t="shared" si="15"/>
        <v>201.72</v>
      </c>
      <c r="J44" s="6">
        <f t="shared" si="12"/>
        <v>0.246</v>
      </c>
      <c r="L44" s="145" t="s">
        <v>95</v>
      </c>
      <c r="M44" s="61"/>
      <c r="N44" s="61"/>
      <c r="O44" s="61"/>
      <c r="P44" s="239" t="s">
        <v>130</v>
      </c>
      <c r="Q44" s="239"/>
      <c r="R44" s="239"/>
    </row>
    <row r="45" spans="1:24" x14ac:dyDescent="0.25">
      <c r="A45" s="203"/>
      <c r="B45" s="57">
        <f t="shared" si="13"/>
        <v>1</v>
      </c>
      <c r="C45" s="183" t="s">
        <v>39</v>
      </c>
      <c r="D45" s="36" t="s">
        <v>76</v>
      </c>
      <c r="E45" s="44">
        <v>0.02</v>
      </c>
      <c r="F45" s="59">
        <f t="shared" si="14"/>
        <v>41</v>
      </c>
      <c r="G45" s="47">
        <f>Q19</f>
        <v>140</v>
      </c>
      <c r="H45" s="5">
        <f>G45*E45</f>
        <v>2.8000000000000003</v>
      </c>
      <c r="I45" s="7">
        <f t="shared" si="15"/>
        <v>114.80000000000001</v>
      </c>
      <c r="J45" s="8">
        <f t="shared" si="12"/>
        <v>0.82000000000000006</v>
      </c>
      <c r="L45" s="31"/>
      <c r="M45" s="33" t="s">
        <v>97</v>
      </c>
      <c r="N45" s="33"/>
      <c r="O45" s="33"/>
      <c r="P45" s="241" t="s">
        <v>98</v>
      </c>
      <c r="Q45" s="241"/>
      <c r="R45" s="241"/>
      <c r="S45" s="123"/>
      <c r="T45" s="123"/>
      <c r="U45" s="123"/>
      <c r="V45" s="123"/>
      <c r="W45" s="123"/>
      <c r="X45" s="123"/>
    </row>
    <row r="46" spans="1:24" s="16" customFormat="1" x14ac:dyDescent="0.25">
      <c r="A46" s="203"/>
      <c r="B46" s="57">
        <f t="shared" si="13"/>
        <v>1</v>
      </c>
      <c r="C46" s="184"/>
      <c r="D46" s="36" t="s">
        <v>12</v>
      </c>
      <c r="E46" s="44">
        <v>0.02</v>
      </c>
      <c r="F46" s="59">
        <f t="shared" si="14"/>
        <v>41</v>
      </c>
      <c r="G46" s="47">
        <f>Q15</f>
        <v>80</v>
      </c>
      <c r="H46" s="5">
        <f>G46*E46</f>
        <v>1.6</v>
      </c>
      <c r="I46" s="7">
        <f t="shared" si="15"/>
        <v>65.600000000000009</v>
      </c>
      <c r="J46" s="8">
        <f t="shared" si="12"/>
        <v>0.82000000000000006</v>
      </c>
      <c r="K46"/>
      <c r="L46"/>
      <c r="M46" s="29"/>
      <c r="N46" s="29"/>
      <c r="O46" s="29"/>
      <c r="P46" s="165"/>
      <c r="Q46" s="124"/>
      <c r="R46" s="166"/>
      <c r="S46" s="167"/>
      <c r="T46" s="168"/>
      <c r="U46" s="168"/>
      <c r="V46" s="168"/>
      <c r="W46" s="168"/>
      <c r="X46" s="168"/>
    </row>
    <row r="47" spans="1:24" x14ac:dyDescent="0.25">
      <c r="A47" s="203"/>
      <c r="B47" s="57">
        <f t="shared" si="13"/>
        <v>1</v>
      </c>
      <c r="C47" s="184"/>
      <c r="D47" s="36" t="s">
        <v>13</v>
      </c>
      <c r="E47" s="19">
        <v>2.0000000000000001E-4</v>
      </c>
      <c r="F47" s="59">
        <f t="shared" si="14"/>
        <v>41</v>
      </c>
      <c r="G47" s="47">
        <f>Q16</f>
        <v>1000</v>
      </c>
      <c r="H47" s="5">
        <f>G47*E47</f>
        <v>0.2</v>
      </c>
      <c r="I47" s="7">
        <f t="shared" si="15"/>
        <v>8.2000000000000011</v>
      </c>
      <c r="J47" s="8">
        <f>F47*E47</f>
        <v>8.2000000000000007E-3</v>
      </c>
      <c r="L47"/>
      <c r="M47" s="29"/>
      <c r="N47" s="29"/>
      <c r="O47" s="29"/>
      <c r="P47" s="165"/>
      <c r="Q47" s="124"/>
      <c r="R47" s="166"/>
      <c r="S47" s="169"/>
      <c r="T47" s="123"/>
      <c r="U47" s="168"/>
      <c r="V47" s="123"/>
      <c r="W47" s="168"/>
      <c r="X47" s="123"/>
    </row>
    <row r="48" spans="1:24" x14ac:dyDescent="0.25">
      <c r="A48" s="203"/>
      <c r="B48" s="57">
        <f t="shared" si="13"/>
        <v>1</v>
      </c>
      <c r="C48" s="185"/>
      <c r="D48" s="36" t="s">
        <v>79</v>
      </c>
      <c r="E48" s="44">
        <v>0.2</v>
      </c>
      <c r="F48" s="59">
        <f t="shared" si="14"/>
        <v>41</v>
      </c>
      <c r="G48" s="47"/>
      <c r="H48" s="5"/>
      <c r="I48" s="7"/>
      <c r="J48" s="8">
        <f t="shared" si="12"/>
        <v>8.2000000000000011</v>
      </c>
      <c r="L48"/>
      <c r="M48" s="27"/>
      <c r="N48" s="27"/>
      <c r="O48" s="27"/>
      <c r="P48" s="170"/>
      <c r="Q48" s="165"/>
      <c r="R48" s="124"/>
      <c r="S48" s="123"/>
      <c r="T48" s="123"/>
      <c r="U48" s="168"/>
      <c r="V48" s="123"/>
      <c r="W48" s="168"/>
      <c r="X48" s="123"/>
    </row>
    <row r="49" spans="1:24" x14ac:dyDescent="0.25">
      <c r="A49" s="203"/>
      <c r="B49" s="57">
        <f t="shared" si="13"/>
        <v>1</v>
      </c>
      <c r="C49" s="146" t="s">
        <v>38</v>
      </c>
      <c r="D49" s="37" t="s">
        <v>38</v>
      </c>
      <c r="E49" s="6">
        <v>0.08</v>
      </c>
      <c r="F49" s="59">
        <f t="shared" si="14"/>
        <v>41</v>
      </c>
      <c r="G49" s="48">
        <f>Q20</f>
        <v>45</v>
      </c>
      <c r="H49" s="149">
        <f>E49*G49</f>
        <v>3.6</v>
      </c>
      <c r="I49" s="7">
        <f>J49*G49</f>
        <v>147.60000000000002</v>
      </c>
      <c r="J49" s="6">
        <f t="shared" si="12"/>
        <v>3.2800000000000002</v>
      </c>
      <c r="L49"/>
      <c r="M49"/>
      <c r="N49"/>
      <c r="O49"/>
      <c r="P49" s="124"/>
      <c r="Q49" s="170"/>
      <c r="R49" s="124"/>
      <c r="S49" s="123"/>
      <c r="T49" s="123"/>
      <c r="U49" s="168"/>
      <c r="V49" s="123"/>
      <c r="W49" s="168"/>
      <c r="X49" s="123"/>
    </row>
    <row r="50" spans="1:24" x14ac:dyDescent="0.25">
      <c r="A50" s="215"/>
      <c r="B50" s="57">
        <f t="shared" si="13"/>
        <v>1</v>
      </c>
      <c r="C50" s="147" t="s">
        <v>70</v>
      </c>
      <c r="D50" s="36" t="s">
        <v>70</v>
      </c>
      <c r="E50" s="8">
        <v>0</v>
      </c>
      <c r="F50" s="59">
        <f t="shared" si="14"/>
        <v>41</v>
      </c>
      <c r="G50" s="48">
        <f>Q27</f>
        <v>130</v>
      </c>
      <c r="H50" s="149">
        <f>E50*G50</f>
        <v>0</v>
      </c>
      <c r="I50" s="7">
        <f>J50*G50</f>
        <v>0</v>
      </c>
      <c r="J50" s="6">
        <f t="shared" si="12"/>
        <v>0</v>
      </c>
      <c r="L50"/>
      <c r="M50"/>
      <c r="N50"/>
      <c r="O50"/>
      <c r="P50"/>
      <c r="Q50"/>
      <c r="R50"/>
      <c r="U50" s="16"/>
      <c r="W50" s="16"/>
    </row>
    <row r="51" spans="1:24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61.000000000000007</v>
      </c>
      <c r="I51" s="2">
        <f>SUM(I30:I50)</f>
        <v>2500.9999999999995</v>
      </c>
      <c r="J51" s="45">
        <f>SUM(J30:J50)</f>
        <v>36.150417500000003</v>
      </c>
      <c r="U51" s="16"/>
      <c r="W51" s="16"/>
    </row>
    <row r="52" spans="1:24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  <c r="U52" s="16"/>
      <c r="W52" s="16"/>
    </row>
    <row r="53" spans="1:24" customFormat="1" x14ac:dyDescent="0.25">
      <c r="E53" s="27"/>
      <c r="U53" s="16"/>
      <c r="W53" s="16"/>
    </row>
    <row r="54" spans="1:24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U54" s="16"/>
      <c r="W54" s="16"/>
    </row>
    <row r="55" spans="1:24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B55*41</f>
        <v>82</v>
      </c>
      <c r="G55" s="47">
        <f>Q9</f>
        <v>40</v>
      </c>
      <c r="H55" s="149">
        <f t="shared" ref="H55:H60" si="17">G55*E55</f>
        <v>1.04</v>
      </c>
      <c r="I55" s="7">
        <f t="shared" ref="I55:I64" si="18">J55*G55</f>
        <v>85.28</v>
      </c>
      <c r="J55" s="8">
        <f t="shared" ref="J55:J72" si="19">F55*E55</f>
        <v>2.1320000000000001</v>
      </c>
      <c r="L55" s="17"/>
      <c r="U55" s="16"/>
      <c r="W55" s="16"/>
    </row>
    <row r="56" spans="1:24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82</v>
      </c>
      <c r="G56" s="47">
        <f>Q22</f>
        <v>160</v>
      </c>
      <c r="H56" s="149">
        <f t="shared" si="17"/>
        <v>0.96</v>
      </c>
      <c r="I56" s="7">
        <f t="shared" si="18"/>
        <v>78.72</v>
      </c>
      <c r="J56" s="8">
        <f t="shared" si="19"/>
        <v>0.49199999999999999</v>
      </c>
      <c r="L56" s="17"/>
      <c r="U56" s="16"/>
      <c r="W56" s="16"/>
    </row>
    <row r="57" spans="1:24" x14ac:dyDescent="0.25">
      <c r="A57" s="181"/>
      <c r="B57" s="60">
        <f t="shared" ref="B57:B72" si="20">B56</f>
        <v>2</v>
      </c>
      <c r="C57" s="193"/>
      <c r="D57" s="36" t="s">
        <v>8</v>
      </c>
      <c r="E57" s="44">
        <v>3.5000000000000003E-2</v>
      </c>
      <c r="F57" s="58">
        <f t="shared" ref="F57:F72" si="21">F56</f>
        <v>82</v>
      </c>
      <c r="G57" s="47">
        <f>Q10</f>
        <v>55</v>
      </c>
      <c r="H57" s="149">
        <f t="shared" si="17"/>
        <v>1.9250000000000003</v>
      </c>
      <c r="I57" s="7">
        <f t="shared" si="18"/>
        <v>157.85</v>
      </c>
      <c r="J57" s="8">
        <f t="shared" si="19"/>
        <v>2.87</v>
      </c>
      <c r="L57" s="17"/>
      <c r="U57" s="16"/>
      <c r="W57" s="16"/>
    </row>
    <row r="58" spans="1:24" x14ac:dyDescent="0.25">
      <c r="A58" s="181"/>
      <c r="B58" s="60">
        <f t="shared" si="20"/>
        <v>2</v>
      </c>
      <c r="C58" s="193"/>
      <c r="D58" s="36" t="s">
        <v>10</v>
      </c>
      <c r="E58" s="44">
        <v>2.5000000000000001E-2</v>
      </c>
      <c r="F58" s="58">
        <f t="shared" si="21"/>
        <v>82</v>
      </c>
      <c r="G58" s="47">
        <f>Q28</f>
        <v>55</v>
      </c>
      <c r="H58" s="149">
        <f t="shared" si="17"/>
        <v>1.375</v>
      </c>
      <c r="I58" s="7">
        <f t="shared" si="18"/>
        <v>112.75000000000001</v>
      </c>
      <c r="J58" s="8">
        <f t="shared" si="19"/>
        <v>2.0500000000000003</v>
      </c>
      <c r="L58" s="17"/>
      <c r="U58" s="16"/>
      <c r="W58" s="16"/>
    </row>
    <row r="59" spans="1:24" x14ac:dyDescent="0.25">
      <c r="A59" s="181"/>
      <c r="B59" s="60">
        <f t="shared" si="20"/>
        <v>2</v>
      </c>
      <c r="C59" s="193"/>
      <c r="D59" s="36" t="s">
        <v>9</v>
      </c>
      <c r="E59" s="44">
        <v>1.9E-2</v>
      </c>
      <c r="F59" s="58">
        <f t="shared" si="21"/>
        <v>82</v>
      </c>
      <c r="G59" s="47">
        <f>Q11</f>
        <v>50</v>
      </c>
      <c r="H59" s="149">
        <f t="shared" si="17"/>
        <v>0.95</v>
      </c>
      <c r="I59" s="7">
        <f t="shared" si="18"/>
        <v>77.900000000000006</v>
      </c>
      <c r="J59" s="8">
        <f t="shared" si="19"/>
        <v>1.5580000000000001</v>
      </c>
      <c r="L59" s="17"/>
      <c r="U59" s="16"/>
      <c r="W59" s="16"/>
    </row>
    <row r="60" spans="1:24" x14ac:dyDescent="0.25">
      <c r="A60" s="181"/>
      <c r="B60" s="60">
        <f t="shared" si="20"/>
        <v>2</v>
      </c>
      <c r="C60" s="194"/>
      <c r="D60" s="36" t="s">
        <v>11</v>
      </c>
      <c r="E60" s="44">
        <v>1.7999999999999999E-2</v>
      </c>
      <c r="F60" s="58">
        <f t="shared" si="21"/>
        <v>82</v>
      </c>
      <c r="G60" s="47">
        <f>Q12</f>
        <v>45</v>
      </c>
      <c r="H60" s="149">
        <f t="shared" si="17"/>
        <v>0.80999999999999994</v>
      </c>
      <c r="I60" s="7">
        <f t="shared" si="18"/>
        <v>66.42</v>
      </c>
      <c r="J60" s="8">
        <f t="shared" si="19"/>
        <v>1.476</v>
      </c>
      <c r="U60" s="16"/>
      <c r="W60" s="16"/>
    </row>
    <row r="61" spans="1:24" x14ac:dyDescent="0.25">
      <c r="A61" s="181"/>
      <c r="B61" s="60">
        <f t="shared" si="20"/>
        <v>2</v>
      </c>
      <c r="C61" s="192" t="s">
        <v>28</v>
      </c>
      <c r="D61" s="36" t="s">
        <v>81</v>
      </c>
      <c r="E61" s="6">
        <f>H61/G61</f>
        <v>6.0274999999999981E-2</v>
      </c>
      <c r="F61" s="58">
        <f t="shared" si="21"/>
        <v>82</v>
      </c>
      <c r="G61" s="49">
        <f>Q17</f>
        <v>400</v>
      </c>
      <c r="H61" s="5">
        <f>61-H55-H56-H57-H58-H59-H60-H62-H63-H64-H65-H66-H67-H68-H69-H70-H71-H72</f>
        <v>24.109999999999992</v>
      </c>
      <c r="I61" s="7">
        <f t="shared" si="18"/>
        <v>1977.0199999999995</v>
      </c>
      <c r="J61" s="8">
        <f t="shared" si="19"/>
        <v>4.9425499999999989</v>
      </c>
      <c r="U61" s="16"/>
      <c r="W61" s="16"/>
    </row>
    <row r="62" spans="1:24" x14ac:dyDescent="0.25">
      <c r="A62" s="181"/>
      <c r="B62" s="60">
        <f t="shared" si="20"/>
        <v>2</v>
      </c>
      <c r="C62" s="193"/>
      <c r="D62" s="36" t="s">
        <v>57</v>
      </c>
      <c r="E62" s="6">
        <v>0.03</v>
      </c>
      <c r="F62" s="58">
        <f t="shared" si="21"/>
        <v>82</v>
      </c>
      <c r="G62" s="49">
        <f>Q29</f>
        <v>130</v>
      </c>
      <c r="H62" s="5">
        <f>G62*E62</f>
        <v>3.9</v>
      </c>
      <c r="I62" s="7">
        <f t="shared" si="18"/>
        <v>319.8</v>
      </c>
      <c r="J62" s="8">
        <f t="shared" si="19"/>
        <v>2.46</v>
      </c>
      <c r="U62" s="16"/>
      <c r="W62" s="16"/>
    </row>
    <row r="63" spans="1:24" x14ac:dyDescent="0.25">
      <c r="A63" s="181"/>
      <c r="B63" s="60">
        <f t="shared" si="20"/>
        <v>2</v>
      </c>
      <c r="C63" s="193"/>
      <c r="D63" s="36" t="s">
        <v>32</v>
      </c>
      <c r="E63" s="6">
        <v>1.2E-2</v>
      </c>
      <c r="F63" s="58">
        <f t="shared" si="21"/>
        <v>82</v>
      </c>
      <c r="G63" s="49">
        <f>Q13</f>
        <v>220</v>
      </c>
      <c r="H63" s="5">
        <f>G63*E63</f>
        <v>2.64</v>
      </c>
      <c r="I63" s="7">
        <f t="shared" si="18"/>
        <v>216.48</v>
      </c>
      <c r="J63" s="8">
        <f t="shared" si="19"/>
        <v>0.98399999999999999</v>
      </c>
      <c r="U63" s="16"/>
      <c r="W63" s="16"/>
    </row>
    <row r="64" spans="1:24" x14ac:dyDescent="0.25">
      <c r="A64" s="181"/>
      <c r="B64" s="60">
        <f t="shared" si="20"/>
        <v>2</v>
      </c>
      <c r="C64" s="193"/>
      <c r="D64" s="36" t="s">
        <v>24</v>
      </c>
      <c r="E64" s="6">
        <v>2E-3</v>
      </c>
      <c r="F64" s="58">
        <f t="shared" si="21"/>
        <v>82</v>
      </c>
      <c r="G64" s="47">
        <f>Q30</f>
        <v>295</v>
      </c>
      <c r="H64" s="5">
        <f>G64*E64</f>
        <v>0.59</v>
      </c>
      <c r="I64" s="7">
        <f t="shared" si="18"/>
        <v>48.38</v>
      </c>
      <c r="J64" s="8">
        <f t="shared" si="19"/>
        <v>0.16400000000000001</v>
      </c>
      <c r="U64" s="16"/>
      <c r="W64" s="16"/>
    </row>
    <row r="65" spans="1:23" x14ac:dyDescent="0.25">
      <c r="A65" s="181"/>
      <c r="B65" s="60">
        <f t="shared" si="20"/>
        <v>2</v>
      </c>
      <c r="C65" s="194"/>
      <c r="D65" s="36" t="s">
        <v>79</v>
      </c>
      <c r="E65" s="6">
        <v>0.2</v>
      </c>
      <c r="F65" s="58">
        <f t="shared" si="21"/>
        <v>82</v>
      </c>
      <c r="G65" s="47"/>
      <c r="H65" s="5"/>
      <c r="I65" s="7"/>
      <c r="J65" s="8">
        <f t="shared" si="19"/>
        <v>16.400000000000002</v>
      </c>
      <c r="U65" s="16"/>
      <c r="W65" s="16"/>
    </row>
    <row r="66" spans="1:23" x14ac:dyDescent="0.25">
      <c r="A66" s="181"/>
      <c r="B66" s="60">
        <f t="shared" si="20"/>
        <v>2</v>
      </c>
      <c r="C66" s="192" t="s">
        <v>82</v>
      </c>
      <c r="D66" s="36" t="s">
        <v>8</v>
      </c>
      <c r="E66" s="6">
        <v>0.2</v>
      </c>
      <c r="F66" s="58">
        <f t="shared" si="21"/>
        <v>82</v>
      </c>
      <c r="G66" s="47">
        <f>Q10</f>
        <v>55</v>
      </c>
      <c r="H66" s="5">
        <f>G66*E66</f>
        <v>11</v>
      </c>
      <c r="I66" s="7">
        <f>J66*G66</f>
        <v>902.00000000000011</v>
      </c>
      <c r="J66" s="8">
        <f t="shared" si="19"/>
        <v>16.400000000000002</v>
      </c>
      <c r="U66" s="16"/>
      <c r="W66" s="16"/>
    </row>
    <row r="67" spans="1:23" x14ac:dyDescent="0.25">
      <c r="A67" s="181"/>
      <c r="B67" s="60">
        <f t="shared" si="20"/>
        <v>2</v>
      </c>
      <c r="C67" s="194"/>
      <c r="D67" s="36" t="s">
        <v>27</v>
      </c>
      <c r="E67" s="6">
        <v>5.0000000000000001E-3</v>
      </c>
      <c r="F67" s="58">
        <f t="shared" si="21"/>
        <v>82</v>
      </c>
      <c r="G67" s="47">
        <f>Q14</f>
        <v>820</v>
      </c>
      <c r="H67" s="5">
        <f>G67*E67</f>
        <v>4.0999999999999996</v>
      </c>
      <c r="I67" s="7">
        <f>J67*G67</f>
        <v>336.20000000000005</v>
      </c>
      <c r="J67" s="8">
        <f t="shared" si="19"/>
        <v>0.41000000000000003</v>
      </c>
      <c r="U67" s="16"/>
      <c r="W67" s="16"/>
    </row>
    <row r="68" spans="1:23" x14ac:dyDescent="0.25">
      <c r="A68" s="181"/>
      <c r="B68" s="60">
        <f t="shared" si="20"/>
        <v>2</v>
      </c>
      <c r="C68" s="183" t="s">
        <v>99</v>
      </c>
      <c r="D68" s="36" t="s">
        <v>14</v>
      </c>
      <c r="E68" s="6">
        <v>4.5999999999999999E-2</v>
      </c>
      <c r="F68" s="58">
        <f t="shared" si="21"/>
        <v>82</v>
      </c>
      <c r="G68" s="49">
        <f>Q21</f>
        <v>80</v>
      </c>
      <c r="H68" s="5">
        <f>G68*E68</f>
        <v>3.6799999999999997</v>
      </c>
      <c r="I68" s="7">
        <f>J68*G68</f>
        <v>301.76</v>
      </c>
      <c r="J68" s="8">
        <f t="shared" si="19"/>
        <v>3.7719999999999998</v>
      </c>
      <c r="U68" s="16"/>
      <c r="W68" s="16"/>
    </row>
    <row r="69" spans="1:23" x14ac:dyDescent="0.25">
      <c r="A69" s="181"/>
      <c r="B69" s="60">
        <f t="shared" si="20"/>
        <v>2</v>
      </c>
      <c r="C69" s="184"/>
      <c r="D69" s="36" t="s">
        <v>12</v>
      </c>
      <c r="E69" s="6">
        <v>2.4E-2</v>
      </c>
      <c r="F69" s="58">
        <f t="shared" si="21"/>
        <v>82</v>
      </c>
      <c r="G69" s="47">
        <f>Q15</f>
        <v>80</v>
      </c>
      <c r="H69" s="5">
        <f>G69*E69</f>
        <v>1.92</v>
      </c>
      <c r="I69" s="7">
        <f>J69*G69</f>
        <v>157.44</v>
      </c>
      <c r="J69" s="8">
        <f t="shared" si="19"/>
        <v>1.968</v>
      </c>
      <c r="L69"/>
      <c r="M69"/>
      <c r="N69"/>
      <c r="O69"/>
      <c r="P69"/>
      <c r="Q69"/>
      <c r="R69"/>
      <c r="U69" s="16"/>
      <c r="W69" s="16"/>
    </row>
    <row r="70" spans="1:23" x14ac:dyDescent="0.25">
      <c r="A70" s="181"/>
      <c r="B70" s="60">
        <f t="shared" si="20"/>
        <v>2</v>
      </c>
      <c r="C70" s="184"/>
      <c r="D70" s="36" t="s">
        <v>13</v>
      </c>
      <c r="E70" s="40">
        <v>2.0000000000000001E-4</v>
      </c>
      <c r="F70" s="58">
        <f t="shared" si="21"/>
        <v>82</v>
      </c>
      <c r="G70" s="47">
        <f>Q16</f>
        <v>1000</v>
      </c>
      <c r="H70" s="5">
        <f>G70*E70</f>
        <v>0.2</v>
      </c>
      <c r="I70" s="7">
        <f>J70*G70</f>
        <v>16.400000000000002</v>
      </c>
      <c r="J70" s="8">
        <f t="shared" si="19"/>
        <v>1.6400000000000001E-2</v>
      </c>
      <c r="L70"/>
      <c r="M70"/>
      <c r="N70"/>
      <c r="O70"/>
      <c r="P70"/>
      <c r="Q70"/>
      <c r="R70"/>
      <c r="U70" s="16"/>
      <c r="W70" s="16"/>
    </row>
    <row r="71" spans="1:23" x14ac:dyDescent="0.25">
      <c r="A71" s="181"/>
      <c r="B71" s="60">
        <f t="shared" si="20"/>
        <v>2</v>
      </c>
      <c r="C71" s="185"/>
      <c r="D71" s="36" t="s">
        <v>79</v>
      </c>
      <c r="E71" s="6">
        <v>0.17199999999999999</v>
      </c>
      <c r="F71" s="58">
        <f t="shared" si="21"/>
        <v>82</v>
      </c>
      <c r="G71" s="47"/>
      <c r="H71" s="5"/>
      <c r="I71" s="7"/>
      <c r="J71" s="8">
        <f t="shared" si="19"/>
        <v>14.103999999999999</v>
      </c>
      <c r="L71"/>
      <c r="M71"/>
      <c r="N71"/>
      <c r="O71"/>
      <c r="P71"/>
      <c r="Q71"/>
      <c r="R71"/>
      <c r="U71" s="16"/>
      <c r="W71" s="16"/>
    </row>
    <row r="72" spans="1:23" x14ac:dyDescent="0.25">
      <c r="A72" s="191"/>
      <c r="B72" s="60">
        <f t="shared" si="20"/>
        <v>2</v>
      </c>
      <c r="C72" s="3" t="s">
        <v>38</v>
      </c>
      <c r="D72" s="41" t="s">
        <v>38</v>
      </c>
      <c r="E72" s="6">
        <v>0.04</v>
      </c>
      <c r="F72" s="58">
        <f t="shared" si="21"/>
        <v>82</v>
      </c>
      <c r="G72" s="47">
        <f>Q20</f>
        <v>45</v>
      </c>
      <c r="H72" s="5">
        <f>G72*E72</f>
        <v>1.8</v>
      </c>
      <c r="I72" s="7">
        <f>J72*G72</f>
        <v>147.60000000000002</v>
      </c>
      <c r="J72" s="8">
        <f t="shared" si="19"/>
        <v>3.2800000000000002</v>
      </c>
      <c r="L72"/>
      <c r="M72"/>
      <c r="N72"/>
      <c r="O72"/>
      <c r="P72"/>
      <c r="Q72"/>
      <c r="R72"/>
      <c r="U72" s="16"/>
      <c r="W72" s="16"/>
    </row>
    <row r="73" spans="1:23" x14ac:dyDescent="0.25">
      <c r="A73" s="174" t="s">
        <v>41</v>
      </c>
      <c r="B73" s="174"/>
      <c r="C73" s="174"/>
      <c r="D73" s="174"/>
      <c r="E73" s="45"/>
      <c r="F73" s="144"/>
      <c r="G73" s="144"/>
      <c r="H73" s="2">
        <f>SUM(H55:H72)</f>
        <v>61</v>
      </c>
      <c r="I73" s="2">
        <f>SUM(I55:I72)</f>
        <v>5002</v>
      </c>
      <c r="J73" s="45">
        <f>SUM(J55:J72)</f>
        <v>75.478949999999998</v>
      </c>
      <c r="L73"/>
      <c r="M73"/>
      <c r="N73"/>
      <c r="O73"/>
      <c r="P73"/>
      <c r="Q73"/>
      <c r="R73"/>
      <c r="U73" s="16"/>
      <c r="W73" s="16"/>
    </row>
    <row r="74" spans="1:23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B74*41</f>
        <v>82</v>
      </c>
      <c r="G74" s="49">
        <f>Q11</f>
        <v>50</v>
      </c>
      <c r="H74" s="149">
        <f t="shared" ref="H74:H82" si="22">E74*G74</f>
        <v>4.7</v>
      </c>
      <c r="I74" s="7">
        <f t="shared" ref="I74:I82" si="23">J74*G74</f>
        <v>385.40000000000003</v>
      </c>
      <c r="J74" s="6">
        <f>F74*E74</f>
        <v>7.7080000000000002</v>
      </c>
      <c r="L74"/>
      <c r="M74"/>
      <c r="N74"/>
      <c r="O74"/>
      <c r="P74"/>
      <c r="Q74"/>
      <c r="R74"/>
      <c r="U74" s="16"/>
      <c r="W74" s="16"/>
    </row>
    <row r="75" spans="1:23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82</v>
      </c>
      <c r="G75" s="49">
        <f>Q21</f>
        <v>80</v>
      </c>
      <c r="H75" s="149">
        <f t="shared" si="22"/>
        <v>2.3200000000000003</v>
      </c>
      <c r="I75" s="7">
        <f t="shared" si="23"/>
        <v>190.24</v>
      </c>
      <c r="J75" s="6">
        <f t="shared" ref="J75:J90" si="24">F75*E75</f>
        <v>2.3780000000000001</v>
      </c>
      <c r="L75"/>
      <c r="M75"/>
      <c r="N75"/>
      <c r="O75"/>
      <c r="P75"/>
      <c r="Q75"/>
      <c r="R75"/>
      <c r="U75" s="16"/>
      <c r="W75" s="16"/>
    </row>
    <row r="76" spans="1:23" x14ac:dyDescent="0.25">
      <c r="A76" s="209"/>
      <c r="B76" s="57">
        <f t="shared" ref="B76:B90" si="25">B75</f>
        <v>2</v>
      </c>
      <c r="C76" s="195"/>
      <c r="D76" s="37" t="s">
        <v>15</v>
      </c>
      <c r="E76" s="6">
        <v>0.01</v>
      </c>
      <c r="F76" s="59">
        <f t="shared" ref="F76:F90" si="26">F75</f>
        <v>82</v>
      </c>
      <c r="G76" s="49">
        <f>Q31</f>
        <v>245</v>
      </c>
      <c r="H76" s="149">
        <f t="shared" si="22"/>
        <v>2.4500000000000002</v>
      </c>
      <c r="I76" s="7">
        <f t="shared" si="23"/>
        <v>200.9</v>
      </c>
      <c r="J76" s="6">
        <f t="shared" si="24"/>
        <v>0.82000000000000006</v>
      </c>
      <c r="L76" s="17"/>
      <c r="U76" s="16"/>
      <c r="W76" s="16"/>
    </row>
    <row r="77" spans="1:23" x14ac:dyDescent="0.25">
      <c r="A77" s="209"/>
      <c r="B77" s="57">
        <f t="shared" si="25"/>
        <v>2</v>
      </c>
      <c r="C77" s="195"/>
      <c r="D77" s="37" t="s">
        <v>12</v>
      </c>
      <c r="E77" s="6">
        <v>1E-3</v>
      </c>
      <c r="F77" s="59">
        <f t="shared" si="26"/>
        <v>82</v>
      </c>
      <c r="G77" s="48">
        <f>Q15</f>
        <v>80</v>
      </c>
      <c r="H77" s="149">
        <f t="shared" si="22"/>
        <v>0.08</v>
      </c>
      <c r="I77" s="7">
        <f t="shared" si="23"/>
        <v>6.5600000000000005</v>
      </c>
      <c r="J77" s="6">
        <f t="shared" si="24"/>
        <v>8.2000000000000003E-2</v>
      </c>
      <c r="L77" s="17"/>
      <c r="U77" s="16"/>
      <c r="W77" s="16"/>
    </row>
    <row r="78" spans="1:23" x14ac:dyDescent="0.25">
      <c r="A78" s="209"/>
      <c r="B78" s="57">
        <f t="shared" si="25"/>
        <v>2</v>
      </c>
      <c r="C78" s="210" t="s">
        <v>58</v>
      </c>
      <c r="D78" s="37" t="s">
        <v>8</v>
      </c>
      <c r="E78" s="6">
        <v>0.1</v>
      </c>
      <c r="F78" s="59">
        <f t="shared" si="26"/>
        <v>82</v>
      </c>
      <c r="G78" s="47">
        <f>Q10</f>
        <v>55</v>
      </c>
      <c r="H78" s="149">
        <f t="shared" si="22"/>
        <v>5.5</v>
      </c>
      <c r="I78" s="7">
        <f t="shared" si="23"/>
        <v>451.00000000000006</v>
      </c>
      <c r="J78" s="6">
        <f t="shared" si="24"/>
        <v>8.2000000000000011</v>
      </c>
      <c r="L78" s="17"/>
      <c r="U78" s="16"/>
      <c r="W78" s="16"/>
    </row>
    <row r="79" spans="1:23" x14ac:dyDescent="0.25">
      <c r="A79" s="209"/>
      <c r="B79" s="57">
        <f t="shared" si="25"/>
        <v>2</v>
      </c>
      <c r="C79" s="211"/>
      <c r="D79" s="37" t="s">
        <v>56</v>
      </c>
      <c r="E79" s="6">
        <v>0.01</v>
      </c>
      <c r="F79" s="59">
        <f t="shared" si="26"/>
        <v>82</v>
      </c>
      <c r="G79" s="48">
        <f>Q37</f>
        <v>60</v>
      </c>
      <c r="H79" s="149">
        <f t="shared" si="22"/>
        <v>0.6</v>
      </c>
      <c r="I79" s="7">
        <f t="shared" si="23"/>
        <v>49.2</v>
      </c>
      <c r="J79" s="6">
        <f t="shared" si="24"/>
        <v>0.82000000000000006</v>
      </c>
      <c r="L79" s="17"/>
      <c r="U79" s="16"/>
      <c r="W79" s="16"/>
    </row>
    <row r="80" spans="1:23" x14ac:dyDescent="0.25">
      <c r="A80" s="209"/>
      <c r="B80" s="57">
        <f t="shared" si="25"/>
        <v>2</v>
      </c>
      <c r="C80" s="211"/>
      <c r="D80" s="37" t="s">
        <v>9</v>
      </c>
      <c r="E80" s="6">
        <v>1.2999999999999999E-2</v>
      </c>
      <c r="F80" s="59">
        <f t="shared" si="26"/>
        <v>82</v>
      </c>
      <c r="G80" s="48">
        <f>Q11</f>
        <v>50</v>
      </c>
      <c r="H80" s="149">
        <f t="shared" si="22"/>
        <v>0.65</v>
      </c>
      <c r="I80" s="7">
        <f t="shared" si="23"/>
        <v>53.300000000000004</v>
      </c>
      <c r="J80" s="6">
        <f t="shared" si="24"/>
        <v>1.0660000000000001</v>
      </c>
      <c r="L80" s="17"/>
    </row>
    <row r="81" spans="1:45" ht="15.75" customHeight="1" x14ac:dyDescent="0.25">
      <c r="A81" s="209"/>
      <c r="B81" s="57">
        <f t="shared" si="25"/>
        <v>2</v>
      </c>
      <c r="C81" s="211"/>
      <c r="D81" s="37" t="s">
        <v>11</v>
      </c>
      <c r="E81" s="6">
        <v>1.2E-2</v>
      </c>
      <c r="F81" s="59">
        <f t="shared" si="26"/>
        <v>82</v>
      </c>
      <c r="G81" s="48">
        <f>Q12</f>
        <v>45</v>
      </c>
      <c r="H81" s="149">
        <f t="shared" si="22"/>
        <v>0.54</v>
      </c>
      <c r="I81" s="7">
        <f t="shared" si="23"/>
        <v>44.28</v>
      </c>
      <c r="J81" s="6">
        <f t="shared" si="24"/>
        <v>0.98399999999999999</v>
      </c>
      <c r="L81" s="17"/>
    </row>
    <row r="82" spans="1:45" ht="15.75" customHeight="1" x14ac:dyDescent="0.25">
      <c r="A82" s="209"/>
      <c r="B82" s="57">
        <f t="shared" si="25"/>
        <v>2</v>
      </c>
      <c r="C82" s="211"/>
      <c r="D82" s="37" t="s">
        <v>7</v>
      </c>
      <c r="E82" s="6">
        <v>3.0000000000000001E-3</v>
      </c>
      <c r="F82" s="59">
        <f t="shared" si="26"/>
        <v>82</v>
      </c>
      <c r="G82" s="48">
        <f>Q22</f>
        <v>160</v>
      </c>
      <c r="H82" s="149">
        <f t="shared" si="22"/>
        <v>0.48</v>
      </c>
      <c r="I82" s="7">
        <f t="shared" si="23"/>
        <v>39.36</v>
      </c>
      <c r="J82" s="6">
        <f t="shared" si="24"/>
        <v>0.246</v>
      </c>
      <c r="L82" s="17"/>
    </row>
    <row r="83" spans="1:45" ht="15.75" customHeight="1" x14ac:dyDescent="0.25">
      <c r="A83" s="209"/>
      <c r="B83" s="57">
        <f t="shared" si="25"/>
        <v>2</v>
      </c>
      <c r="C83" s="212"/>
      <c r="D83" s="37" t="s">
        <v>79</v>
      </c>
      <c r="E83" s="6">
        <v>0.188</v>
      </c>
      <c r="F83" s="59">
        <f t="shared" si="26"/>
        <v>82</v>
      </c>
      <c r="G83" s="48"/>
      <c r="H83" s="149"/>
      <c r="I83" s="7"/>
      <c r="J83" s="6">
        <f t="shared" si="24"/>
        <v>15.416</v>
      </c>
      <c r="L83" s="17"/>
    </row>
    <row r="84" spans="1:45" ht="15.75" customHeight="1" x14ac:dyDescent="0.25">
      <c r="A84" s="209"/>
      <c r="B84" s="57">
        <f t="shared" si="25"/>
        <v>2</v>
      </c>
      <c r="C84" s="186" t="s">
        <v>83</v>
      </c>
      <c r="D84" s="36" t="s">
        <v>61</v>
      </c>
      <c r="E84" s="6">
        <f>H84/G84</f>
        <v>7.7717948717948709E-2</v>
      </c>
      <c r="F84" s="59">
        <f t="shared" si="26"/>
        <v>82</v>
      </c>
      <c r="G84" s="47">
        <f>Q32</f>
        <v>195</v>
      </c>
      <c r="H84" s="149">
        <f>61-H74-H75-H76-H77-H78-H79-H80-H81-H82-H85-H86-H87-H88-H89-H90</f>
        <v>15.154999999999998</v>
      </c>
      <c r="I84" s="7">
        <f t="shared" ref="I84:I90" si="27">J84*G84</f>
        <v>1242.7099999999998</v>
      </c>
      <c r="J84" s="6">
        <f t="shared" si="24"/>
        <v>6.3728717948717941</v>
      </c>
      <c r="L84" s="17"/>
    </row>
    <row r="85" spans="1:45" ht="15.75" customHeight="1" x14ac:dyDescent="0.25">
      <c r="A85" s="209"/>
      <c r="B85" s="57">
        <f t="shared" si="25"/>
        <v>2</v>
      </c>
      <c r="C85" s="188"/>
      <c r="D85" s="36" t="s">
        <v>11</v>
      </c>
      <c r="E85" s="6">
        <v>2.5000000000000001E-2</v>
      </c>
      <c r="F85" s="59">
        <f t="shared" si="26"/>
        <v>82</v>
      </c>
      <c r="G85" s="47">
        <f>Q12</f>
        <v>45</v>
      </c>
      <c r="H85" s="149">
        <f t="shared" ref="H85:H90" si="28">E85*G85</f>
        <v>1.125</v>
      </c>
      <c r="I85" s="7">
        <f t="shared" si="27"/>
        <v>92.250000000000014</v>
      </c>
      <c r="J85" s="6">
        <f>F85*E85</f>
        <v>2.0500000000000003</v>
      </c>
      <c r="L85" s="17"/>
    </row>
    <row r="86" spans="1:45" ht="15.75" customHeight="1" x14ac:dyDescent="0.25">
      <c r="A86" s="209"/>
      <c r="B86" s="57">
        <f t="shared" si="25"/>
        <v>2</v>
      </c>
      <c r="C86" s="204" t="s">
        <v>91</v>
      </c>
      <c r="D86" s="36" t="s">
        <v>87</v>
      </c>
      <c r="E86" s="44">
        <v>0.06</v>
      </c>
      <c r="F86" s="59">
        <f t="shared" si="26"/>
        <v>82</v>
      </c>
      <c r="G86" s="47">
        <f>Q18</f>
        <v>78</v>
      </c>
      <c r="H86" s="149">
        <f t="shared" si="28"/>
        <v>4.68</v>
      </c>
      <c r="I86" s="149">
        <f t="shared" si="27"/>
        <v>383.76</v>
      </c>
      <c r="J86" s="149">
        <f>F86*E86</f>
        <v>4.92</v>
      </c>
      <c r="L86" s="17"/>
    </row>
    <row r="87" spans="1:45" ht="15.75" customHeight="1" x14ac:dyDescent="0.25">
      <c r="A87" s="209"/>
      <c r="B87" s="57">
        <f t="shared" si="25"/>
        <v>2</v>
      </c>
      <c r="C87" s="204"/>
      <c r="D87" s="37" t="s">
        <v>27</v>
      </c>
      <c r="E87" s="6">
        <v>6.0000000000000001E-3</v>
      </c>
      <c r="F87" s="59">
        <f t="shared" si="26"/>
        <v>82</v>
      </c>
      <c r="G87" s="48">
        <f>Q14</f>
        <v>820</v>
      </c>
      <c r="H87" s="149">
        <f t="shared" si="28"/>
        <v>4.92</v>
      </c>
      <c r="I87" s="7">
        <f t="shared" si="27"/>
        <v>403.44</v>
      </c>
      <c r="J87" s="6">
        <f t="shared" si="24"/>
        <v>0.49199999999999999</v>
      </c>
      <c r="L87" s="17"/>
    </row>
    <row r="88" spans="1:45" ht="15.75" customHeight="1" x14ac:dyDescent="0.25">
      <c r="A88" s="209"/>
      <c r="B88" s="57">
        <f t="shared" si="25"/>
        <v>2</v>
      </c>
      <c r="C88" s="148" t="s">
        <v>65</v>
      </c>
      <c r="D88" s="38" t="s">
        <v>107</v>
      </c>
      <c r="E88" s="44">
        <v>0.2</v>
      </c>
      <c r="F88" s="59">
        <f t="shared" si="26"/>
        <v>82</v>
      </c>
      <c r="G88" s="47">
        <f>Q33</f>
        <v>80</v>
      </c>
      <c r="H88" s="149">
        <f t="shared" si="28"/>
        <v>16</v>
      </c>
      <c r="I88" s="7">
        <f t="shared" si="27"/>
        <v>1312.0000000000002</v>
      </c>
      <c r="J88" s="8">
        <f t="shared" si="24"/>
        <v>16.400000000000002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5"/>
        <v>2</v>
      </c>
      <c r="C89" s="146" t="s">
        <v>38</v>
      </c>
      <c r="D89" s="37" t="s">
        <v>38</v>
      </c>
      <c r="E89" s="6">
        <v>0.04</v>
      </c>
      <c r="F89" s="59">
        <f t="shared" si="26"/>
        <v>82</v>
      </c>
      <c r="G89" s="48">
        <f>Q20</f>
        <v>45</v>
      </c>
      <c r="H89" s="149">
        <f t="shared" si="28"/>
        <v>1.8</v>
      </c>
      <c r="I89" s="7">
        <f t="shared" si="27"/>
        <v>147.60000000000002</v>
      </c>
      <c r="J89" s="6">
        <f t="shared" si="24"/>
        <v>3.2800000000000002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5"/>
        <v>2</v>
      </c>
      <c r="C90" s="147" t="s">
        <v>70</v>
      </c>
      <c r="D90" s="36" t="s">
        <v>70</v>
      </c>
      <c r="E90" s="8">
        <v>0</v>
      </c>
      <c r="F90" s="59">
        <f t="shared" si="26"/>
        <v>82</v>
      </c>
      <c r="G90" s="48">
        <f>Q27</f>
        <v>130</v>
      </c>
      <c r="H90" s="149">
        <f t="shared" si="28"/>
        <v>0</v>
      </c>
      <c r="I90" s="7">
        <f t="shared" si="27"/>
        <v>0</v>
      </c>
      <c r="J90" s="6">
        <f t="shared" si="24"/>
        <v>0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44"/>
      <c r="G91" s="144"/>
      <c r="H91" s="2">
        <f>SUM(H74:H90)</f>
        <v>60.999999999999993</v>
      </c>
      <c r="I91" s="2">
        <f>SUM(I74:I90)</f>
        <v>5002.0000000000009</v>
      </c>
      <c r="J91" s="45">
        <f>SUM(J74:J90)</f>
        <v>71.234871794871793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2.2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hidden="1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2</v>
      </c>
      <c r="C107" s="182" t="s">
        <v>30</v>
      </c>
      <c r="D107" s="36" t="s">
        <v>75</v>
      </c>
      <c r="E107" s="6">
        <v>0.05</v>
      </c>
      <c r="F107" s="47">
        <f>B107*41</f>
        <v>82</v>
      </c>
      <c r="G107" s="47">
        <f>Q7</f>
        <v>190</v>
      </c>
      <c r="H107" s="5">
        <f>G107*E107</f>
        <v>9.5</v>
      </c>
      <c r="I107" s="7">
        <f t="shared" ref="I107:I116" si="29">J107*G107</f>
        <v>779.00000000000011</v>
      </c>
      <c r="J107" s="8">
        <f>F107*E107</f>
        <v>4.1000000000000005</v>
      </c>
    </row>
    <row r="108" spans="1:45" ht="15.75" customHeight="1" x14ac:dyDescent="0.25">
      <c r="A108" s="201"/>
      <c r="B108" s="60">
        <f>B107</f>
        <v>2</v>
      </c>
      <c r="C108" s="182"/>
      <c r="D108" s="36" t="s">
        <v>11</v>
      </c>
      <c r="E108" s="6">
        <v>2.9000000000000001E-2</v>
      </c>
      <c r="F108" s="58">
        <f>F107</f>
        <v>82</v>
      </c>
      <c r="G108" s="47">
        <f>Q12</f>
        <v>45</v>
      </c>
      <c r="H108" s="5">
        <f>G108*E108</f>
        <v>1.3050000000000002</v>
      </c>
      <c r="I108" s="7">
        <f t="shared" si="29"/>
        <v>107.01</v>
      </c>
      <c r="J108" s="8">
        <f t="shared" ref="J108:J127" si="30">F108*E108</f>
        <v>2.3780000000000001</v>
      </c>
    </row>
    <row r="109" spans="1:45" ht="15.75" customHeight="1" x14ac:dyDescent="0.25">
      <c r="A109" s="201"/>
      <c r="B109" s="60">
        <f t="shared" ref="B109:B127" si="31">B108</f>
        <v>2</v>
      </c>
      <c r="C109" s="182"/>
      <c r="D109" s="37" t="s">
        <v>7</v>
      </c>
      <c r="E109" s="6">
        <v>3.0000000000000001E-3</v>
      </c>
      <c r="F109" s="58">
        <f t="shared" ref="F109:F127" si="32">F108</f>
        <v>82</v>
      </c>
      <c r="G109" s="47">
        <f>Q22</f>
        <v>160</v>
      </c>
      <c r="H109" s="5">
        <f>G109*E109</f>
        <v>0.48</v>
      </c>
      <c r="I109" s="7">
        <f t="shared" si="29"/>
        <v>39.36</v>
      </c>
      <c r="J109" s="8">
        <f t="shared" si="30"/>
        <v>0.246</v>
      </c>
    </row>
    <row r="110" spans="1:45" ht="15.75" customHeight="1" x14ac:dyDescent="0.25">
      <c r="A110" s="201"/>
      <c r="B110" s="60">
        <f t="shared" si="31"/>
        <v>2</v>
      </c>
      <c r="C110" s="183" t="s">
        <v>31</v>
      </c>
      <c r="D110" s="36" t="s">
        <v>81</v>
      </c>
      <c r="E110" s="6">
        <f>H110/G110</f>
        <v>1.5055000000000001E-2</v>
      </c>
      <c r="F110" s="58">
        <f t="shared" si="32"/>
        <v>82</v>
      </c>
      <c r="G110" s="47">
        <f>Q17</f>
        <v>400</v>
      </c>
      <c r="H110" s="5">
        <f>61-H107-H108-H109-H111-H112-H113-H114-H115-H116-H117-H118-H119-H120-H121-H122-H123-H124-H125-H126-H127</f>
        <v>6.0220000000000002</v>
      </c>
      <c r="I110" s="7">
        <f t="shared" si="29"/>
        <v>493.80399999999997</v>
      </c>
      <c r="J110" s="8">
        <f t="shared" si="30"/>
        <v>1.23451</v>
      </c>
    </row>
    <row r="111" spans="1:45" ht="15.75" customHeight="1" x14ac:dyDescent="0.25">
      <c r="A111" s="201"/>
      <c r="B111" s="60">
        <f t="shared" si="31"/>
        <v>2</v>
      </c>
      <c r="C111" s="184"/>
      <c r="D111" s="36" t="s">
        <v>8</v>
      </c>
      <c r="E111" s="6">
        <v>0.05</v>
      </c>
      <c r="F111" s="58">
        <f t="shared" si="32"/>
        <v>82</v>
      </c>
      <c r="G111" s="47">
        <f>Q10</f>
        <v>55</v>
      </c>
      <c r="H111" s="5">
        <f t="shared" ref="H111:H116" si="33">G111*E111</f>
        <v>2.75</v>
      </c>
      <c r="I111" s="7">
        <f t="shared" si="29"/>
        <v>225.50000000000003</v>
      </c>
      <c r="J111" s="8">
        <f t="shared" si="30"/>
        <v>4.1000000000000005</v>
      </c>
    </row>
    <row r="112" spans="1:45" ht="15.75" customHeight="1" x14ac:dyDescent="0.25">
      <c r="A112" s="201"/>
      <c r="B112" s="60">
        <f t="shared" si="31"/>
        <v>2</v>
      </c>
      <c r="C112" s="184"/>
      <c r="D112" s="36" t="s">
        <v>87</v>
      </c>
      <c r="E112" s="6">
        <v>6.0000000000000001E-3</v>
      </c>
      <c r="F112" s="58">
        <f t="shared" si="32"/>
        <v>82</v>
      </c>
      <c r="G112" s="47">
        <f>Q18</f>
        <v>78</v>
      </c>
      <c r="H112" s="5">
        <f t="shared" si="33"/>
        <v>0.46800000000000003</v>
      </c>
      <c r="I112" s="7">
        <f t="shared" si="29"/>
        <v>38.375999999999998</v>
      </c>
      <c r="J112" s="8">
        <f t="shared" si="30"/>
        <v>0.49199999999999999</v>
      </c>
    </row>
    <row r="113" spans="1:17" ht="12.75" x14ac:dyDescent="0.25">
      <c r="A113" s="201"/>
      <c r="B113" s="60">
        <f t="shared" si="31"/>
        <v>2</v>
      </c>
      <c r="C113" s="184"/>
      <c r="D113" s="36" t="s">
        <v>9</v>
      </c>
      <c r="E113" s="6">
        <v>7.0000000000000001E-3</v>
      </c>
      <c r="F113" s="58">
        <f t="shared" si="32"/>
        <v>82</v>
      </c>
      <c r="G113" s="47">
        <f>Q11</f>
        <v>50</v>
      </c>
      <c r="H113" s="5">
        <f t="shared" si="33"/>
        <v>0.35000000000000003</v>
      </c>
      <c r="I113" s="7">
        <f t="shared" si="29"/>
        <v>28.700000000000003</v>
      </c>
      <c r="J113" s="8">
        <f t="shared" si="30"/>
        <v>0.57400000000000007</v>
      </c>
      <c r="K113" s="13"/>
      <c r="Q113" s="13"/>
    </row>
    <row r="114" spans="1:17" ht="12.75" x14ac:dyDescent="0.25">
      <c r="A114" s="201"/>
      <c r="B114" s="60">
        <f t="shared" si="31"/>
        <v>2</v>
      </c>
      <c r="C114" s="184"/>
      <c r="D114" s="37" t="s">
        <v>11</v>
      </c>
      <c r="E114" s="6">
        <v>8.0000000000000002E-3</v>
      </c>
      <c r="F114" s="58">
        <f t="shared" si="32"/>
        <v>82</v>
      </c>
      <c r="G114" s="47">
        <f>Q12</f>
        <v>45</v>
      </c>
      <c r="H114" s="5">
        <f t="shared" si="33"/>
        <v>0.36</v>
      </c>
      <c r="I114" s="7">
        <f t="shared" si="29"/>
        <v>29.52</v>
      </c>
      <c r="J114" s="8">
        <f t="shared" si="30"/>
        <v>0.65600000000000003</v>
      </c>
      <c r="K114" s="13"/>
      <c r="Q114" s="13"/>
    </row>
    <row r="115" spans="1:17" ht="12.75" x14ac:dyDescent="0.25">
      <c r="A115" s="201"/>
      <c r="B115" s="60">
        <f t="shared" si="31"/>
        <v>2</v>
      </c>
      <c r="C115" s="184"/>
      <c r="D115" s="37" t="s">
        <v>7</v>
      </c>
      <c r="E115" s="6">
        <v>3.0000000000000001E-3</v>
      </c>
      <c r="F115" s="58">
        <f t="shared" si="32"/>
        <v>82</v>
      </c>
      <c r="G115" s="47">
        <f>Q22</f>
        <v>160</v>
      </c>
      <c r="H115" s="5">
        <f t="shared" si="33"/>
        <v>0.48</v>
      </c>
      <c r="I115" s="7">
        <f t="shared" si="29"/>
        <v>39.36</v>
      </c>
      <c r="J115" s="8">
        <f t="shared" si="30"/>
        <v>0.246</v>
      </c>
      <c r="K115" s="13"/>
      <c r="Q115" s="13"/>
    </row>
    <row r="116" spans="1:17" ht="12.75" x14ac:dyDescent="0.25">
      <c r="A116" s="201"/>
      <c r="B116" s="60">
        <f t="shared" si="31"/>
        <v>2</v>
      </c>
      <c r="C116" s="184"/>
      <c r="D116" s="37" t="s">
        <v>32</v>
      </c>
      <c r="E116" s="6">
        <v>6.0000000000000001E-3</v>
      </c>
      <c r="F116" s="58">
        <f t="shared" si="32"/>
        <v>82</v>
      </c>
      <c r="G116" s="47">
        <f>Q13</f>
        <v>220</v>
      </c>
      <c r="H116" s="5">
        <f t="shared" si="33"/>
        <v>1.32</v>
      </c>
      <c r="I116" s="7">
        <f t="shared" si="29"/>
        <v>108.24</v>
      </c>
      <c r="J116" s="8">
        <f t="shared" si="30"/>
        <v>0.49199999999999999</v>
      </c>
      <c r="K116" s="13"/>
      <c r="Q116" s="13"/>
    </row>
    <row r="117" spans="1:17" ht="12.75" x14ac:dyDescent="0.25">
      <c r="A117" s="201"/>
      <c r="B117" s="60">
        <f t="shared" si="31"/>
        <v>2</v>
      </c>
      <c r="C117" s="185"/>
      <c r="D117" s="37" t="s">
        <v>79</v>
      </c>
      <c r="E117" s="6">
        <v>0.188</v>
      </c>
      <c r="F117" s="58">
        <f t="shared" si="32"/>
        <v>82</v>
      </c>
      <c r="G117" s="47"/>
      <c r="H117" s="5"/>
      <c r="I117" s="7"/>
      <c r="J117" s="8">
        <f t="shared" si="30"/>
        <v>15.416</v>
      </c>
      <c r="K117" s="13"/>
      <c r="Q117" s="13"/>
    </row>
    <row r="118" spans="1:17" ht="12.75" x14ac:dyDescent="0.25">
      <c r="A118" s="201"/>
      <c r="B118" s="60">
        <f t="shared" si="31"/>
        <v>2</v>
      </c>
      <c r="C118" s="186" t="s">
        <v>86</v>
      </c>
      <c r="D118" s="36" t="s">
        <v>81</v>
      </c>
      <c r="E118" s="6">
        <v>4.9000000000000002E-2</v>
      </c>
      <c r="F118" s="58">
        <f t="shared" si="32"/>
        <v>82</v>
      </c>
      <c r="G118" s="47">
        <f>Q17</f>
        <v>400</v>
      </c>
      <c r="H118" s="5">
        <f t="shared" ref="H118:H125" si="34">G118*E118</f>
        <v>19.600000000000001</v>
      </c>
      <c r="I118" s="7">
        <f t="shared" ref="I118:I125" si="35">J118*G118</f>
        <v>1607.1999999999998</v>
      </c>
      <c r="J118" s="8">
        <f t="shared" si="30"/>
        <v>4.0179999999999998</v>
      </c>
      <c r="K118" s="13"/>
      <c r="Q118" s="13"/>
    </row>
    <row r="119" spans="1:17" ht="12.75" x14ac:dyDescent="0.25">
      <c r="A119" s="201"/>
      <c r="B119" s="60">
        <f t="shared" si="31"/>
        <v>2</v>
      </c>
      <c r="C119" s="187"/>
      <c r="D119" s="36" t="s">
        <v>9</v>
      </c>
      <c r="E119" s="6">
        <v>3.0000000000000001E-3</v>
      </c>
      <c r="F119" s="58">
        <f t="shared" si="32"/>
        <v>82</v>
      </c>
      <c r="G119" s="47">
        <f>Q11</f>
        <v>50</v>
      </c>
      <c r="H119" s="5">
        <f t="shared" si="34"/>
        <v>0.15</v>
      </c>
      <c r="I119" s="7">
        <f t="shared" si="35"/>
        <v>12.3</v>
      </c>
      <c r="J119" s="8">
        <f t="shared" si="30"/>
        <v>0.246</v>
      </c>
      <c r="K119" s="13"/>
      <c r="Q119" s="13"/>
    </row>
    <row r="120" spans="1:17" ht="12.75" x14ac:dyDescent="0.25">
      <c r="A120" s="201"/>
      <c r="B120" s="60">
        <f t="shared" si="31"/>
        <v>2</v>
      </c>
      <c r="C120" s="188"/>
      <c r="D120" s="36" t="s">
        <v>11</v>
      </c>
      <c r="E120" s="6">
        <v>3.0000000000000001E-3</v>
      </c>
      <c r="F120" s="58">
        <f t="shared" si="32"/>
        <v>82</v>
      </c>
      <c r="G120" s="47">
        <f>Q12</f>
        <v>45</v>
      </c>
      <c r="H120" s="5">
        <f t="shared" si="34"/>
        <v>0.13500000000000001</v>
      </c>
      <c r="I120" s="7">
        <f t="shared" si="35"/>
        <v>11.07</v>
      </c>
      <c r="J120" s="8">
        <f t="shared" si="30"/>
        <v>0.246</v>
      </c>
      <c r="K120" s="13"/>
      <c r="Q120" s="13"/>
    </row>
    <row r="121" spans="1:17" ht="12.75" x14ac:dyDescent="0.25">
      <c r="A121" s="201"/>
      <c r="B121" s="60">
        <f t="shared" si="31"/>
        <v>2</v>
      </c>
      <c r="C121" s="208" t="s">
        <v>42</v>
      </c>
      <c r="D121" s="36" t="s">
        <v>43</v>
      </c>
      <c r="E121" s="6">
        <v>5.0999999999999997E-2</v>
      </c>
      <c r="F121" s="58">
        <f t="shared" si="32"/>
        <v>82</v>
      </c>
      <c r="G121" s="47">
        <f>Q37</f>
        <v>60</v>
      </c>
      <c r="H121" s="5">
        <f t="shared" si="34"/>
        <v>3.0599999999999996</v>
      </c>
      <c r="I121" s="7">
        <f t="shared" si="35"/>
        <v>250.91999999999996</v>
      </c>
      <c r="J121" s="8">
        <f t="shared" si="30"/>
        <v>4.1819999999999995</v>
      </c>
      <c r="K121" s="13"/>
      <c r="Q121" s="13"/>
    </row>
    <row r="122" spans="1:17" ht="12.75" x14ac:dyDescent="0.25">
      <c r="A122" s="201"/>
      <c r="B122" s="60">
        <f t="shared" si="31"/>
        <v>2</v>
      </c>
      <c r="C122" s="208"/>
      <c r="D122" s="36" t="s">
        <v>27</v>
      </c>
      <c r="E122" s="6">
        <v>5.0000000000000001E-3</v>
      </c>
      <c r="F122" s="58">
        <f t="shared" si="32"/>
        <v>82</v>
      </c>
      <c r="G122" s="47">
        <f>Q14</f>
        <v>820</v>
      </c>
      <c r="H122" s="5">
        <f t="shared" si="34"/>
        <v>4.0999999999999996</v>
      </c>
      <c r="I122" s="7">
        <f t="shared" si="35"/>
        <v>336.20000000000005</v>
      </c>
      <c r="J122" s="8">
        <f t="shared" si="30"/>
        <v>0.41000000000000003</v>
      </c>
      <c r="K122" s="13"/>
      <c r="Q122" s="13"/>
    </row>
    <row r="123" spans="1:17" ht="12.75" x14ac:dyDescent="0.25">
      <c r="A123" s="201"/>
      <c r="B123" s="60">
        <f t="shared" si="31"/>
        <v>2</v>
      </c>
      <c r="C123" s="205" t="s">
        <v>163</v>
      </c>
      <c r="D123" s="36" t="s">
        <v>76</v>
      </c>
      <c r="E123" s="6">
        <v>0.05</v>
      </c>
      <c r="F123" s="58">
        <f t="shared" si="32"/>
        <v>82</v>
      </c>
      <c r="G123" s="47">
        <f>Q19</f>
        <v>140</v>
      </c>
      <c r="H123" s="5">
        <f t="shared" si="34"/>
        <v>7</v>
      </c>
      <c r="I123" s="7">
        <f t="shared" si="35"/>
        <v>574.00000000000011</v>
      </c>
      <c r="J123" s="8">
        <f t="shared" si="30"/>
        <v>4.1000000000000005</v>
      </c>
      <c r="K123" s="13"/>
      <c r="Q123" s="13"/>
    </row>
    <row r="124" spans="1:17" ht="12.75" x14ac:dyDescent="0.25">
      <c r="A124" s="201"/>
      <c r="B124" s="60">
        <f t="shared" si="31"/>
        <v>2</v>
      </c>
      <c r="C124" s="206"/>
      <c r="D124" s="36" t="s">
        <v>12</v>
      </c>
      <c r="E124" s="6">
        <v>2.4E-2</v>
      </c>
      <c r="F124" s="58">
        <f t="shared" si="32"/>
        <v>82</v>
      </c>
      <c r="G124" s="47">
        <f>Q15</f>
        <v>80</v>
      </c>
      <c r="H124" s="5">
        <f t="shared" si="34"/>
        <v>1.92</v>
      </c>
      <c r="I124" s="7">
        <f t="shared" si="35"/>
        <v>157.44</v>
      </c>
      <c r="J124" s="8">
        <f t="shared" si="30"/>
        <v>1.968</v>
      </c>
      <c r="K124" s="13"/>
      <c r="Q124" s="13"/>
    </row>
    <row r="125" spans="1:17" ht="12.75" x14ac:dyDescent="0.25">
      <c r="A125" s="201"/>
      <c r="B125" s="60">
        <f t="shared" si="31"/>
        <v>2</v>
      </c>
      <c r="C125" s="206"/>
      <c r="D125" s="36" t="s">
        <v>13</v>
      </c>
      <c r="E125" s="40">
        <v>2.0000000000000001E-4</v>
      </c>
      <c r="F125" s="58">
        <f t="shared" si="32"/>
        <v>82</v>
      </c>
      <c r="G125" s="47">
        <f>Q16</f>
        <v>1000</v>
      </c>
      <c r="H125" s="5">
        <f t="shared" si="34"/>
        <v>0.2</v>
      </c>
      <c r="I125" s="7">
        <f t="shared" si="35"/>
        <v>16.400000000000002</v>
      </c>
      <c r="J125" s="8">
        <f t="shared" si="30"/>
        <v>1.6400000000000001E-2</v>
      </c>
      <c r="K125" s="13"/>
      <c r="Q125" s="13"/>
    </row>
    <row r="126" spans="1:17" ht="12.75" x14ac:dyDescent="0.25">
      <c r="A126" s="201"/>
      <c r="B126" s="60">
        <f t="shared" si="31"/>
        <v>2</v>
      </c>
      <c r="C126" s="207"/>
      <c r="D126" s="36" t="s">
        <v>79</v>
      </c>
      <c r="E126" s="6">
        <v>0.17199999999999999</v>
      </c>
      <c r="F126" s="58">
        <f t="shared" si="32"/>
        <v>82</v>
      </c>
      <c r="G126" s="47"/>
      <c r="H126" s="5"/>
      <c r="I126" s="7"/>
      <c r="J126" s="8">
        <f t="shared" si="30"/>
        <v>14.103999999999999</v>
      </c>
      <c r="K126" s="13"/>
      <c r="Q126" s="13"/>
    </row>
    <row r="127" spans="1:17" ht="12.75" x14ac:dyDescent="0.25">
      <c r="A127" s="201"/>
      <c r="B127" s="60">
        <f t="shared" si="31"/>
        <v>2</v>
      </c>
      <c r="C127" s="3" t="s">
        <v>38</v>
      </c>
      <c r="D127" s="41" t="s">
        <v>38</v>
      </c>
      <c r="E127" s="6">
        <v>0.04</v>
      </c>
      <c r="F127" s="58">
        <f t="shared" si="32"/>
        <v>82</v>
      </c>
      <c r="G127" s="47">
        <f>Q20</f>
        <v>45</v>
      </c>
      <c r="H127" s="5">
        <f>G127*E127</f>
        <v>1.8</v>
      </c>
      <c r="I127" s="7">
        <f>J127*G127</f>
        <v>147.60000000000002</v>
      </c>
      <c r="J127" s="8">
        <f t="shared" si="30"/>
        <v>3.2800000000000002</v>
      </c>
      <c r="K127" s="13"/>
      <c r="Q127" s="13"/>
    </row>
    <row r="128" spans="1:17" ht="12.75" x14ac:dyDescent="0.25">
      <c r="A128" s="174" t="s">
        <v>41</v>
      </c>
      <c r="B128" s="174"/>
      <c r="C128" s="174"/>
      <c r="D128" s="174"/>
      <c r="E128" s="45"/>
      <c r="F128" s="144"/>
      <c r="G128" s="144"/>
      <c r="H128" s="2">
        <f>SUM(H107:H127)</f>
        <v>61.000000000000007</v>
      </c>
      <c r="I128" s="2">
        <f>SUM(I107:I127)</f>
        <v>5002</v>
      </c>
      <c r="J128" s="45">
        <f>SUM(J107:J127)</f>
        <v>62.504910000000002</v>
      </c>
      <c r="K128" s="13"/>
      <c r="Q128" s="13"/>
    </row>
    <row r="129" spans="1:17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B129*31</f>
        <v>62</v>
      </c>
      <c r="G129" s="47">
        <f>Q9</f>
        <v>40</v>
      </c>
      <c r="H129" s="5">
        <f t="shared" ref="H129:H137" si="36">G129*E129</f>
        <v>1.8399999999999999</v>
      </c>
      <c r="I129" s="7">
        <f t="shared" ref="I129:I137" si="37">J129*G129</f>
        <v>114.08</v>
      </c>
      <c r="J129" s="8">
        <f>F129*E129</f>
        <v>2.8519999999999999</v>
      </c>
      <c r="K129" s="13"/>
      <c r="Q129" s="13"/>
    </row>
    <row r="130" spans="1:17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62</v>
      </c>
      <c r="G130" s="48">
        <f>Q38</f>
        <v>130</v>
      </c>
      <c r="H130" s="5">
        <f t="shared" si="36"/>
        <v>2.6</v>
      </c>
      <c r="I130" s="7">
        <f t="shared" si="37"/>
        <v>161.19999999999999</v>
      </c>
      <c r="J130" s="8">
        <f t="shared" ref="J130:J151" si="38">F130*E130</f>
        <v>1.24</v>
      </c>
      <c r="K130" s="13"/>
      <c r="Q130" s="13"/>
    </row>
    <row r="131" spans="1:17" ht="12.75" x14ac:dyDescent="0.25">
      <c r="A131" s="201"/>
      <c r="B131" s="60">
        <f t="shared" ref="B131:B151" si="39">B130</f>
        <v>2</v>
      </c>
      <c r="C131" s="182"/>
      <c r="D131" s="37" t="s">
        <v>7</v>
      </c>
      <c r="E131" s="6">
        <v>3.0000000000000001E-3</v>
      </c>
      <c r="F131" s="58">
        <f t="shared" ref="F131:F151" si="40">F130</f>
        <v>62</v>
      </c>
      <c r="G131" s="49">
        <f>Q22</f>
        <v>160</v>
      </c>
      <c r="H131" s="5">
        <f t="shared" si="36"/>
        <v>0.48</v>
      </c>
      <c r="I131" s="7">
        <f t="shared" si="37"/>
        <v>29.759999999999998</v>
      </c>
      <c r="J131" s="8">
        <f t="shared" si="38"/>
        <v>0.186</v>
      </c>
      <c r="K131" s="13"/>
      <c r="Q131" s="13"/>
    </row>
    <row r="132" spans="1:17" ht="12.75" x14ac:dyDescent="0.25">
      <c r="A132" s="201"/>
      <c r="B132" s="60">
        <f t="shared" si="39"/>
        <v>2</v>
      </c>
      <c r="C132" s="182"/>
      <c r="D132" s="36" t="s">
        <v>9</v>
      </c>
      <c r="E132" s="6">
        <v>1.3000000000000001E-2</v>
      </c>
      <c r="F132" s="58">
        <f t="shared" si="40"/>
        <v>62</v>
      </c>
      <c r="G132" s="49">
        <f>Q11</f>
        <v>50</v>
      </c>
      <c r="H132" s="5">
        <f t="shared" si="36"/>
        <v>0.65</v>
      </c>
      <c r="I132" s="7">
        <f t="shared" si="37"/>
        <v>40.300000000000004</v>
      </c>
      <c r="J132" s="8">
        <f t="shared" si="38"/>
        <v>0.80600000000000005</v>
      </c>
      <c r="K132" s="13"/>
      <c r="Q132" s="13"/>
    </row>
    <row r="133" spans="1:17" ht="12.75" x14ac:dyDescent="0.25">
      <c r="A133" s="201"/>
      <c r="B133" s="60">
        <f t="shared" si="39"/>
        <v>2</v>
      </c>
      <c r="C133" s="183" t="s">
        <v>72</v>
      </c>
      <c r="D133" s="36" t="s">
        <v>8</v>
      </c>
      <c r="E133" s="6">
        <v>0.107</v>
      </c>
      <c r="F133" s="58">
        <f t="shared" si="40"/>
        <v>62</v>
      </c>
      <c r="G133" s="47">
        <f>Q10</f>
        <v>55</v>
      </c>
      <c r="H133" s="5">
        <f t="shared" si="36"/>
        <v>5.8849999999999998</v>
      </c>
      <c r="I133" s="42">
        <f t="shared" si="37"/>
        <v>364.86999999999995</v>
      </c>
      <c r="J133" s="28">
        <f t="shared" si="38"/>
        <v>6.6339999999999995</v>
      </c>
      <c r="K133" s="13"/>
      <c r="Q133" s="13"/>
    </row>
    <row r="134" spans="1:17" ht="12.75" x14ac:dyDescent="0.25">
      <c r="A134" s="201"/>
      <c r="B134" s="60">
        <f t="shared" si="39"/>
        <v>2</v>
      </c>
      <c r="C134" s="184"/>
      <c r="D134" s="36" t="s">
        <v>73</v>
      </c>
      <c r="E134" s="6">
        <v>5.0000000000000001E-3</v>
      </c>
      <c r="F134" s="58">
        <f t="shared" si="40"/>
        <v>62</v>
      </c>
      <c r="G134" s="47">
        <f>Q39</f>
        <v>49.5</v>
      </c>
      <c r="H134" s="5">
        <f t="shared" si="36"/>
        <v>0.2475</v>
      </c>
      <c r="I134" s="42">
        <f t="shared" si="37"/>
        <v>15.345000000000001</v>
      </c>
      <c r="J134" s="28">
        <f t="shared" si="38"/>
        <v>0.31</v>
      </c>
      <c r="K134" s="13"/>
      <c r="Q134" s="13"/>
    </row>
    <row r="135" spans="1:17" ht="12.75" x14ac:dyDescent="0.25">
      <c r="A135" s="201"/>
      <c r="B135" s="60">
        <f t="shared" si="39"/>
        <v>2</v>
      </c>
      <c r="C135" s="184"/>
      <c r="D135" s="36" t="s">
        <v>9</v>
      </c>
      <c r="E135" s="6">
        <v>1.3000000000000001E-2</v>
      </c>
      <c r="F135" s="58">
        <f t="shared" si="40"/>
        <v>62</v>
      </c>
      <c r="G135" s="47">
        <f>Q11</f>
        <v>50</v>
      </c>
      <c r="H135" s="5">
        <f t="shared" si="36"/>
        <v>0.65</v>
      </c>
      <c r="I135" s="42">
        <f t="shared" si="37"/>
        <v>40.300000000000004</v>
      </c>
      <c r="J135" s="28">
        <f t="shared" si="38"/>
        <v>0.80600000000000005</v>
      </c>
      <c r="K135" s="13"/>
      <c r="Q135" s="13"/>
    </row>
    <row r="136" spans="1:17" ht="12.75" x14ac:dyDescent="0.25">
      <c r="A136" s="201"/>
      <c r="B136" s="60">
        <f t="shared" si="39"/>
        <v>2</v>
      </c>
      <c r="C136" s="184"/>
      <c r="D136" s="37" t="s">
        <v>11</v>
      </c>
      <c r="E136" s="6">
        <v>6.0000000000000001E-3</v>
      </c>
      <c r="F136" s="58">
        <f t="shared" si="40"/>
        <v>62</v>
      </c>
      <c r="G136" s="47">
        <f>Q12</f>
        <v>45</v>
      </c>
      <c r="H136" s="5">
        <f t="shared" si="36"/>
        <v>0.27</v>
      </c>
      <c r="I136" s="42">
        <f t="shared" si="37"/>
        <v>16.739999999999998</v>
      </c>
      <c r="J136" s="28">
        <f t="shared" si="38"/>
        <v>0.372</v>
      </c>
      <c r="K136" s="13"/>
      <c r="Q136" s="13"/>
    </row>
    <row r="137" spans="1:17" ht="12.75" x14ac:dyDescent="0.25">
      <c r="A137" s="201"/>
      <c r="B137" s="60">
        <f t="shared" si="39"/>
        <v>2</v>
      </c>
      <c r="C137" s="184"/>
      <c r="D137" s="37" t="s">
        <v>7</v>
      </c>
      <c r="E137" s="6">
        <v>5.0000000000000001E-3</v>
      </c>
      <c r="F137" s="58">
        <f t="shared" si="40"/>
        <v>62</v>
      </c>
      <c r="G137" s="47">
        <f>Q22</f>
        <v>160</v>
      </c>
      <c r="H137" s="5">
        <f t="shared" si="36"/>
        <v>0.8</v>
      </c>
      <c r="I137" s="42">
        <f t="shared" si="37"/>
        <v>49.6</v>
      </c>
      <c r="J137" s="28">
        <f t="shared" si="38"/>
        <v>0.31</v>
      </c>
      <c r="K137" s="13"/>
      <c r="Q137" s="13"/>
    </row>
    <row r="138" spans="1:17" ht="12.75" x14ac:dyDescent="0.25">
      <c r="A138" s="201"/>
      <c r="B138" s="60">
        <f t="shared" si="39"/>
        <v>2</v>
      </c>
      <c r="C138" s="185"/>
      <c r="D138" s="37" t="s">
        <v>79</v>
      </c>
      <c r="E138" s="6">
        <v>0.188</v>
      </c>
      <c r="F138" s="58">
        <f t="shared" si="40"/>
        <v>62</v>
      </c>
      <c r="G138" s="47"/>
      <c r="H138" s="5"/>
      <c r="I138" s="42"/>
      <c r="J138" s="28">
        <f t="shared" si="38"/>
        <v>11.656000000000001</v>
      </c>
      <c r="K138" s="13"/>
      <c r="Q138" s="13"/>
    </row>
    <row r="139" spans="1:17" ht="12.75" x14ac:dyDescent="0.25">
      <c r="A139" s="201"/>
      <c r="B139" s="60">
        <f t="shared" si="39"/>
        <v>2</v>
      </c>
      <c r="C139" s="205" t="s">
        <v>71</v>
      </c>
      <c r="D139" s="36" t="s">
        <v>81</v>
      </c>
      <c r="E139" s="6">
        <f>H139/G139</f>
        <v>5.1456250000000002E-2</v>
      </c>
      <c r="F139" s="58">
        <f t="shared" si="40"/>
        <v>62</v>
      </c>
      <c r="G139" s="47">
        <f>Q17</f>
        <v>400</v>
      </c>
      <c r="H139" s="5">
        <f>61-H129-H130-H131-H132-H133-H134-H135-H136-H137-H138-H140-H141-H142-H143-H144-H145-H146-H147-H148-H149-H150-H151</f>
        <v>20.5825</v>
      </c>
      <c r="I139" s="42">
        <f t="shared" ref="I139:I149" si="41">J139*G139</f>
        <v>1276.115</v>
      </c>
      <c r="J139" s="28">
        <f t="shared" si="38"/>
        <v>3.1902875000000002</v>
      </c>
      <c r="K139" s="13"/>
      <c r="Q139" s="13"/>
    </row>
    <row r="140" spans="1:17" ht="12.75" x14ac:dyDescent="0.25">
      <c r="A140" s="201"/>
      <c r="B140" s="60">
        <f t="shared" si="39"/>
        <v>2</v>
      </c>
      <c r="C140" s="206"/>
      <c r="D140" s="37" t="s">
        <v>7</v>
      </c>
      <c r="E140" s="6">
        <v>5.0000000000000001E-3</v>
      </c>
      <c r="F140" s="58">
        <f t="shared" si="40"/>
        <v>62</v>
      </c>
      <c r="G140" s="47">
        <f>Q22</f>
        <v>160</v>
      </c>
      <c r="H140" s="5">
        <f t="shared" ref="H140:H149" si="42">G140*E140</f>
        <v>0.8</v>
      </c>
      <c r="I140" s="42">
        <f t="shared" si="41"/>
        <v>49.6</v>
      </c>
      <c r="J140" s="28">
        <f t="shared" si="38"/>
        <v>0.31</v>
      </c>
      <c r="K140" s="13"/>
      <c r="Q140" s="13"/>
    </row>
    <row r="141" spans="1:17" ht="12.75" x14ac:dyDescent="0.25">
      <c r="A141" s="201"/>
      <c r="B141" s="60">
        <f t="shared" si="39"/>
        <v>2</v>
      </c>
      <c r="C141" s="206"/>
      <c r="D141" s="37" t="s">
        <v>32</v>
      </c>
      <c r="E141" s="6">
        <v>1.2E-2</v>
      </c>
      <c r="F141" s="58">
        <f t="shared" si="40"/>
        <v>62</v>
      </c>
      <c r="G141" s="49">
        <f>Q13</f>
        <v>220</v>
      </c>
      <c r="H141" s="5">
        <f t="shared" si="42"/>
        <v>2.64</v>
      </c>
      <c r="I141" s="42">
        <f t="shared" si="41"/>
        <v>163.68</v>
      </c>
      <c r="J141" s="28">
        <f t="shared" si="38"/>
        <v>0.74399999999999999</v>
      </c>
      <c r="K141" s="13"/>
      <c r="Q141" s="13"/>
    </row>
    <row r="142" spans="1:17" ht="12.75" x14ac:dyDescent="0.25">
      <c r="A142" s="201"/>
      <c r="B142" s="60">
        <f t="shared" si="39"/>
        <v>2</v>
      </c>
      <c r="C142" s="206"/>
      <c r="D142" s="37" t="s">
        <v>11</v>
      </c>
      <c r="E142" s="6">
        <v>1.7999999999999999E-2</v>
      </c>
      <c r="F142" s="58">
        <f t="shared" si="40"/>
        <v>62</v>
      </c>
      <c r="G142" s="47">
        <f>Q12</f>
        <v>45</v>
      </c>
      <c r="H142" s="5">
        <f t="shared" si="42"/>
        <v>0.80999999999999994</v>
      </c>
      <c r="I142" s="42">
        <f t="shared" si="41"/>
        <v>50.219999999999992</v>
      </c>
      <c r="J142" s="28">
        <f t="shared" si="38"/>
        <v>1.1159999999999999</v>
      </c>
      <c r="K142" s="13"/>
      <c r="Q142" s="13"/>
    </row>
    <row r="143" spans="1:17" ht="12.75" x14ac:dyDescent="0.25">
      <c r="A143" s="201"/>
      <c r="B143" s="60">
        <f t="shared" si="39"/>
        <v>2</v>
      </c>
      <c r="C143" s="207"/>
      <c r="D143" s="36" t="s">
        <v>16</v>
      </c>
      <c r="E143" s="6">
        <v>4.0000000000000001E-3</v>
      </c>
      <c r="F143" s="58">
        <f t="shared" si="40"/>
        <v>62</v>
      </c>
      <c r="G143" s="47">
        <f>Q40</f>
        <v>62</v>
      </c>
      <c r="H143" s="5">
        <f t="shared" si="42"/>
        <v>0.248</v>
      </c>
      <c r="I143" s="42">
        <f t="shared" si="41"/>
        <v>15.375999999999999</v>
      </c>
      <c r="J143" s="28">
        <f t="shared" si="38"/>
        <v>0.248</v>
      </c>
      <c r="K143" s="13"/>
      <c r="Q143" s="13"/>
    </row>
    <row r="144" spans="1:17" ht="12.75" x14ac:dyDescent="0.25">
      <c r="A144" s="201"/>
      <c r="B144" s="60">
        <f t="shared" si="39"/>
        <v>2</v>
      </c>
      <c r="C144" s="192" t="s">
        <v>37</v>
      </c>
      <c r="D144" s="36" t="s">
        <v>8</v>
      </c>
      <c r="E144" s="6">
        <v>0.17100000000000001</v>
      </c>
      <c r="F144" s="58">
        <f t="shared" si="40"/>
        <v>62</v>
      </c>
      <c r="G144" s="47">
        <f>Q10</f>
        <v>55</v>
      </c>
      <c r="H144" s="5">
        <f t="shared" si="42"/>
        <v>9.4050000000000011</v>
      </c>
      <c r="I144" s="7">
        <f t="shared" si="41"/>
        <v>583.11</v>
      </c>
      <c r="J144" s="8">
        <f t="shared" si="38"/>
        <v>10.602</v>
      </c>
      <c r="K144" s="13"/>
      <c r="Q144" s="13"/>
    </row>
    <row r="145" spans="1:45" ht="15.75" customHeight="1" x14ac:dyDescent="0.25">
      <c r="A145" s="201"/>
      <c r="B145" s="60">
        <f t="shared" si="39"/>
        <v>2</v>
      </c>
      <c r="C145" s="193"/>
      <c r="D145" s="36" t="s">
        <v>27</v>
      </c>
      <c r="E145" s="6">
        <v>5.0000000000000001E-3</v>
      </c>
      <c r="F145" s="58">
        <f t="shared" si="40"/>
        <v>62</v>
      </c>
      <c r="G145" s="47">
        <f>Q14</f>
        <v>820</v>
      </c>
      <c r="H145" s="5">
        <f t="shared" si="42"/>
        <v>4.0999999999999996</v>
      </c>
      <c r="I145" s="7">
        <f t="shared" si="41"/>
        <v>254.2</v>
      </c>
      <c r="J145" s="8">
        <f t="shared" si="38"/>
        <v>0.31</v>
      </c>
    </row>
    <row r="146" spans="1:45" ht="15.75" customHeight="1" x14ac:dyDescent="0.25">
      <c r="A146" s="201"/>
      <c r="B146" s="60">
        <f t="shared" si="39"/>
        <v>2</v>
      </c>
      <c r="C146" s="194"/>
      <c r="D146" s="36" t="s">
        <v>69</v>
      </c>
      <c r="E146" s="6">
        <v>2.4E-2</v>
      </c>
      <c r="F146" s="58">
        <f t="shared" si="40"/>
        <v>62</v>
      </c>
      <c r="G146" s="47">
        <f>Q24</f>
        <v>108</v>
      </c>
      <c r="H146" s="5">
        <f t="shared" si="42"/>
        <v>2.5920000000000001</v>
      </c>
      <c r="I146" s="7">
        <f t="shared" si="41"/>
        <v>160.70400000000001</v>
      </c>
      <c r="J146" s="8">
        <f t="shared" si="38"/>
        <v>1.488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39"/>
        <v>2</v>
      </c>
      <c r="C147" s="183" t="s">
        <v>39</v>
      </c>
      <c r="D147" s="36" t="s">
        <v>76</v>
      </c>
      <c r="E147" s="44">
        <v>0.02</v>
      </c>
      <c r="F147" s="58">
        <f t="shared" si="40"/>
        <v>62</v>
      </c>
      <c r="G147" s="47">
        <f>Q19</f>
        <v>140</v>
      </c>
      <c r="H147" s="5">
        <f t="shared" si="42"/>
        <v>2.8000000000000003</v>
      </c>
      <c r="I147" s="7">
        <f t="shared" si="41"/>
        <v>173.6</v>
      </c>
      <c r="J147" s="8">
        <f t="shared" si="38"/>
        <v>1.24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39"/>
        <v>2</v>
      </c>
      <c r="C148" s="184"/>
      <c r="D148" s="36" t="s">
        <v>12</v>
      </c>
      <c r="E148" s="44">
        <v>0.02</v>
      </c>
      <c r="F148" s="58">
        <f t="shared" si="40"/>
        <v>62</v>
      </c>
      <c r="G148" s="47">
        <f>Q15</f>
        <v>80</v>
      </c>
      <c r="H148" s="5">
        <f t="shared" si="42"/>
        <v>1.6</v>
      </c>
      <c r="I148" s="7">
        <f t="shared" si="41"/>
        <v>99.2</v>
      </c>
      <c r="J148" s="8">
        <f t="shared" si="38"/>
        <v>1.24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39"/>
        <v>2</v>
      </c>
      <c r="C149" s="184"/>
      <c r="D149" s="36" t="s">
        <v>13</v>
      </c>
      <c r="E149" s="19">
        <v>2.0000000000000001E-4</v>
      </c>
      <c r="F149" s="58">
        <f t="shared" si="40"/>
        <v>62</v>
      </c>
      <c r="G149" s="47">
        <f>Q16</f>
        <v>1000</v>
      </c>
      <c r="H149" s="5">
        <f t="shared" si="42"/>
        <v>0.2</v>
      </c>
      <c r="I149" s="7">
        <f t="shared" si="41"/>
        <v>12.400000000000002</v>
      </c>
      <c r="J149" s="8">
        <f t="shared" si="38"/>
        <v>1.2400000000000001E-2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39"/>
        <v>2</v>
      </c>
      <c r="C150" s="185"/>
      <c r="D150" s="36" t="s">
        <v>79</v>
      </c>
      <c r="E150" s="44">
        <v>0.2</v>
      </c>
      <c r="F150" s="58">
        <f t="shared" si="40"/>
        <v>62</v>
      </c>
      <c r="G150" s="47"/>
      <c r="H150" s="5"/>
      <c r="I150" s="7"/>
      <c r="J150" s="8">
        <f t="shared" si="38"/>
        <v>12.4</v>
      </c>
      <c r="L150" s="17"/>
    </row>
    <row r="151" spans="1:45" ht="15.75" customHeight="1" x14ac:dyDescent="0.25">
      <c r="A151" s="201"/>
      <c r="B151" s="60">
        <f t="shared" si="39"/>
        <v>2</v>
      </c>
      <c r="C151" s="3" t="s">
        <v>38</v>
      </c>
      <c r="D151" s="41" t="s">
        <v>38</v>
      </c>
      <c r="E151" s="6">
        <v>0.04</v>
      </c>
      <c r="F151" s="58">
        <f t="shared" si="40"/>
        <v>62</v>
      </c>
      <c r="G151" s="47">
        <f>Q20</f>
        <v>45</v>
      </c>
      <c r="H151" s="5">
        <f>G151*E151</f>
        <v>1.8</v>
      </c>
      <c r="I151" s="42">
        <f>J151*G151</f>
        <v>111.6</v>
      </c>
      <c r="J151" s="28">
        <f t="shared" si="38"/>
        <v>2.48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44"/>
      <c r="G152" s="144"/>
      <c r="H152" s="2">
        <f>SUM(H129:H151)</f>
        <v>61</v>
      </c>
      <c r="I152" s="2">
        <f>SUM(I129:I151)</f>
        <v>3781.9999999999995</v>
      </c>
      <c r="J152" s="45">
        <f>SUM(J129:J151)</f>
        <v>60.552687500000005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customHeight="1" x14ac:dyDescent="0.25">
      <c r="E154" s="27"/>
    </row>
    <row r="155" spans="1:45" customFormat="1" ht="15.75" customHeight="1" x14ac:dyDescent="0.25">
      <c r="E155" s="27"/>
    </row>
    <row r="156" spans="1:45" customFormat="1" ht="15.75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B159*41</f>
        <v>82</v>
      </c>
      <c r="G159" s="47">
        <f>Q9</f>
        <v>40</v>
      </c>
      <c r="H159" s="149">
        <f t="shared" ref="H159:H165" si="43">G159*E159</f>
        <v>1</v>
      </c>
      <c r="I159" s="7">
        <f t="shared" ref="I159:I169" si="44">J159*G159</f>
        <v>82.000000000000014</v>
      </c>
      <c r="J159" s="8">
        <f>F159*E159</f>
        <v>2.0500000000000003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82</v>
      </c>
      <c r="G160" s="47">
        <f>Q22</f>
        <v>160</v>
      </c>
      <c r="H160" s="149">
        <f t="shared" si="43"/>
        <v>0.96</v>
      </c>
      <c r="I160" s="7">
        <f t="shared" si="44"/>
        <v>78.72</v>
      </c>
      <c r="J160" s="8">
        <f t="shared" ref="J160:J177" si="45">F160*E160</f>
        <v>0.49199999999999999</v>
      </c>
      <c r="L160" s="17"/>
    </row>
    <row r="161" spans="1:18" x14ac:dyDescent="0.25">
      <c r="A161" s="203"/>
      <c r="B161" s="57">
        <f t="shared" ref="B161:B177" si="46">B160</f>
        <v>2</v>
      </c>
      <c r="C161" s="193"/>
      <c r="D161" s="36" t="s">
        <v>8</v>
      </c>
      <c r="E161" s="44">
        <v>3.4000000000000002E-2</v>
      </c>
      <c r="F161" s="58">
        <f t="shared" ref="F161:F177" si="47">F160</f>
        <v>82</v>
      </c>
      <c r="G161" s="47">
        <f>Q10</f>
        <v>55</v>
      </c>
      <c r="H161" s="149">
        <f t="shared" si="43"/>
        <v>1.87</v>
      </c>
      <c r="I161" s="7">
        <f t="shared" si="44"/>
        <v>153.34</v>
      </c>
      <c r="J161" s="8">
        <f t="shared" si="45"/>
        <v>2.7880000000000003</v>
      </c>
      <c r="L161" s="17"/>
    </row>
    <row r="162" spans="1:18" x14ac:dyDescent="0.25">
      <c r="A162" s="203"/>
      <c r="B162" s="57">
        <f t="shared" si="46"/>
        <v>2</v>
      </c>
      <c r="C162" s="193"/>
      <c r="D162" s="36" t="s">
        <v>10</v>
      </c>
      <c r="E162" s="44">
        <v>2.5000000000000001E-2</v>
      </c>
      <c r="F162" s="58">
        <f t="shared" si="47"/>
        <v>82</v>
      </c>
      <c r="G162" s="47">
        <f>Q28</f>
        <v>55</v>
      </c>
      <c r="H162" s="149">
        <f t="shared" si="43"/>
        <v>1.375</v>
      </c>
      <c r="I162" s="7">
        <f t="shared" si="44"/>
        <v>112.75000000000001</v>
      </c>
      <c r="J162" s="8">
        <f t="shared" si="45"/>
        <v>2.0500000000000003</v>
      </c>
      <c r="L162" s="17"/>
    </row>
    <row r="163" spans="1:18" x14ac:dyDescent="0.25">
      <c r="A163" s="203"/>
      <c r="B163" s="57">
        <f t="shared" si="46"/>
        <v>2</v>
      </c>
      <c r="C163" s="193"/>
      <c r="D163" s="36" t="s">
        <v>9</v>
      </c>
      <c r="E163" s="44">
        <v>1.7999999999999999E-2</v>
      </c>
      <c r="F163" s="58">
        <f t="shared" si="47"/>
        <v>82</v>
      </c>
      <c r="G163" s="47">
        <f>Q11</f>
        <v>50</v>
      </c>
      <c r="H163" s="149">
        <f t="shared" si="43"/>
        <v>0.89999999999999991</v>
      </c>
      <c r="I163" s="7">
        <f t="shared" si="44"/>
        <v>73.8</v>
      </c>
      <c r="J163" s="8">
        <f t="shared" si="45"/>
        <v>1.476</v>
      </c>
      <c r="L163" s="17"/>
    </row>
    <row r="164" spans="1:18" x14ac:dyDescent="0.25">
      <c r="A164" s="203"/>
      <c r="B164" s="57">
        <f t="shared" si="46"/>
        <v>2</v>
      </c>
      <c r="C164" s="194"/>
      <c r="D164" s="36" t="s">
        <v>11</v>
      </c>
      <c r="E164" s="44">
        <v>1.7999999999999999E-2</v>
      </c>
      <c r="F164" s="58">
        <f t="shared" si="47"/>
        <v>82</v>
      </c>
      <c r="G164" s="47">
        <f>Q12</f>
        <v>45</v>
      </c>
      <c r="H164" s="149">
        <f t="shared" si="43"/>
        <v>0.80999999999999994</v>
      </c>
      <c r="I164" s="7">
        <f t="shared" si="44"/>
        <v>66.42</v>
      </c>
      <c r="J164" s="8">
        <f t="shared" si="45"/>
        <v>1.476</v>
      </c>
      <c r="L164" s="17"/>
    </row>
    <row r="165" spans="1:18" x14ac:dyDescent="0.25">
      <c r="A165" s="203"/>
      <c r="B165" s="57">
        <f t="shared" si="46"/>
        <v>2</v>
      </c>
      <c r="C165" s="183" t="s">
        <v>58</v>
      </c>
      <c r="D165" s="36" t="s">
        <v>8</v>
      </c>
      <c r="E165" s="44">
        <v>7.0000000000000007E-2</v>
      </c>
      <c r="F165" s="58">
        <f t="shared" si="47"/>
        <v>82</v>
      </c>
      <c r="G165" s="47">
        <f>Q10</f>
        <v>55</v>
      </c>
      <c r="H165" s="149">
        <f t="shared" si="43"/>
        <v>3.8500000000000005</v>
      </c>
      <c r="I165" s="7">
        <f t="shared" si="44"/>
        <v>315.7</v>
      </c>
      <c r="J165" s="8">
        <f t="shared" si="45"/>
        <v>5.74</v>
      </c>
      <c r="L165" s="17"/>
    </row>
    <row r="166" spans="1:18" x14ac:dyDescent="0.25">
      <c r="A166" s="203"/>
      <c r="B166" s="57">
        <f t="shared" si="46"/>
        <v>2</v>
      </c>
      <c r="C166" s="184"/>
      <c r="D166" s="37" t="s">
        <v>56</v>
      </c>
      <c r="E166" s="6">
        <v>0.01</v>
      </c>
      <c r="F166" s="58">
        <f t="shared" si="47"/>
        <v>82</v>
      </c>
      <c r="G166" s="48">
        <f>Q37</f>
        <v>60</v>
      </c>
      <c r="H166" s="149">
        <f>E166*G166</f>
        <v>0.6</v>
      </c>
      <c r="I166" s="7">
        <f t="shared" si="44"/>
        <v>49.2</v>
      </c>
      <c r="J166" s="6">
        <f t="shared" si="45"/>
        <v>0.82000000000000006</v>
      </c>
      <c r="L166" s="17"/>
    </row>
    <row r="167" spans="1:18" x14ac:dyDescent="0.25">
      <c r="A167" s="203"/>
      <c r="B167" s="57">
        <f t="shared" si="46"/>
        <v>2</v>
      </c>
      <c r="C167" s="184"/>
      <c r="D167" s="37" t="s">
        <v>9</v>
      </c>
      <c r="E167" s="6">
        <v>1.2999999999999999E-2</v>
      </c>
      <c r="F167" s="58">
        <f t="shared" si="47"/>
        <v>82</v>
      </c>
      <c r="G167" s="48">
        <f>Q11</f>
        <v>50</v>
      </c>
      <c r="H167" s="149">
        <f>E167*G167</f>
        <v>0.65</v>
      </c>
      <c r="I167" s="7">
        <f t="shared" si="44"/>
        <v>53.300000000000004</v>
      </c>
      <c r="J167" s="6">
        <f t="shared" si="45"/>
        <v>1.0660000000000001</v>
      </c>
      <c r="L167" s="17"/>
    </row>
    <row r="168" spans="1:18" x14ac:dyDescent="0.25">
      <c r="A168" s="203"/>
      <c r="B168" s="57">
        <f t="shared" si="46"/>
        <v>2</v>
      </c>
      <c r="C168" s="184"/>
      <c r="D168" s="37" t="s">
        <v>11</v>
      </c>
      <c r="E168" s="6">
        <v>1.2E-2</v>
      </c>
      <c r="F168" s="58">
        <f t="shared" si="47"/>
        <v>82</v>
      </c>
      <c r="G168" s="48">
        <f>Q12</f>
        <v>45</v>
      </c>
      <c r="H168" s="149">
        <f>E168*G168</f>
        <v>0.54</v>
      </c>
      <c r="I168" s="7">
        <f t="shared" si="44"/>
        <v>44.28</v>
      </c>
      <c r="J168" s="6">
        <f t="shared" si="45"/>
        <v>0.98399999999999999</v>
      </c>
      <c r="L168" s="17"/>
    </row>
    <row r="169" spans="1:18" x14ac:dyDescent="0.25">
      <c r="A169" s="203"/>
      <c r="B169" s="57">
        <f t="shared" si="46"/>
        <v>2</v>
      </c>
      <c r="C169" s="184"/>
      <c r="D169" s="37" t="s">
        <v>7</v>
      </c>
      <c r="E169" s="6">
        <v>3.0000000000000001E-3</v>
      </c>
      <c r="F169" s="58">
        <f t="shared" si="47"/>
        <v>82</v>
      </c>
      <c r="G169" s="48">
        <f>Q22</f>
        <v>160</v>
      </c>
      <c r="H169" s="149">
        <f>E169*G169</f>
        <v>0.48</v>
      </c>
      <c r="I169" s="7">
        <f t="shared" si="44"/>
        <v>39.36</v>
      </c>
      <c r="J169" s="6">
        <f t="shared" si="45"/>
        <v>0.246</v>
      </c>
      <c r="L169" s="17"/>
    </row>
    <row r="170" spans="1:18" x14ac:dyDescent="0.25">
      <c r="A170" s="203"/>
      <c r="B170" s="57">
        <f t="shared" si="46"/>
        <v>2</v>
      </c>
      <c r="C170" s="185"/>
      <c r="D170" s="37" t="s">
        <v>79</v>
      </c>
      <c r="E170" s="6">
        <v>0.188</v>
      </c>
      <c r="F170" s="58">
        <f t="shared" si="47"/>
        <v>82</v>
      </c>
      <c r="G170" s="48"/>
      <c r="H170" s="149"/>
      <c r="I170" s="7"/>
      <c r="J170" s="6">
        <f t="shared" si="45"/>
        <v>15.416</v>
      </c>
      <c r="L170" s="17"/>
    </row>
    <row r="171" spans="1:18" x14ac:dyDescent="0.25">
      <c r="A171" s="203"/>
      <c r="B171" s="57">
        <f t="shared" si="46"/>
        <v>2</v>
      </c>
      <c r="C171" s="186" t="s">
        <v>33</v>
      </c>
      <c r="D171" s="36" t="s">
        <v>61</v>
      </c>
      <c r="E171" s="6">
        <f>H171/G171</f>
        <v>5.0282051282051266E-2</v>
      </c>
      <c r="F171" s="58">
        <f t="shared" si="47"/>
        <v>82</v>
      </c>
      <c r="G171" s="47">
        <f>Q32</f>
        <v>195</v>
      </c>
      <c r="H171" s="149">
        <f>61-H159-H160-H161-H162-H163-H164-H165-H166-H167-H168-H169-H170-H172-H173-H174-H175-H176-H177</f>
        <v>9.8049999999999962</v>
      </c>
      <c r="I171" s="7">
        <f t="shared" ref="I171:I177" si="48">J171*G171</f>
        <v>804.00999999999976</v>
      </c>
      <c r="J171" s="6">
        <f t="shared" si="45"/>
        <v>4.1231282051282037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46"/>
        <v>2</v>
      </c>
      <c r="C172" s="188"/>
      <c r="D172" s="36" t="s">
        <v>27</v>
      </c>
      <c r="E172" s="6">
        <v>1.2E-2</v>
      </c>
      <c r="F172" s="58">
        <f t="shared" si="47"/>
        <v>82</v>
      </c>
      <c r="G172" s="47">
        <f>Q14</f>
        <v>820</v>
      </c>
      <c r="H172" s="149">
        <f>G172*E172</f>
        <v>9.84</v>
      </c>
      <c r="I172" s="7">
        <f t="shared" si="48"/>
        <v>806.88</v>
      </c>
      <c r="J172" s="6">
        <f t="shared" si="45"/>
        <v>0.98399999999999999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46"/>
        <v>2</v>
      </c>
      <c r="C173" s="204" t="s">
        <v>26</v>
      </c>
      <c r="D173" s="37" t="s">
        <v>21</v>
      </c>
      <c r="E173" s="6">
        <v>0.05</v>
      </c>
      <c r="F173" s="58">
        <f t="shared" si="47"/>
        <v>82</v>
      </c>
      <c r="G173" s="48">
        <f>Q26</f>
        <v>112</v>
      </c>
      <c r="H173" s="149">
        <f>E173*G173</f>
        <v>5.6000000000000005</v>
      </c>
      <c r="I173" s="7">
        <f t="shared" si="48"/>
        <v>459.20000000000005</v>
      </c>
      <c r="J173" s="6">
        <f t="shared" si="45"/>
        <v>4.1000000000000005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46"/>
        <v>2</v>
      </c>
      <c r="C174" s="204"/>
      <c r="D174" s="37" t="s">
        <v>27</v>
      </c>
      <c r="E174" s="6">
        <v>6.0000000000000001E-3</v>
      </c>
      <c r="F174" s="58">
        <f t="shared" si="47"/>
        <v>82</v>
      </c>
      <c r="G174" s="48">
        <f>Q14</f>
        <v>820</v>
      </c>
      <c r="H174" s="149">
        <f>E174*G174</f>
        <v>4.92</v>
      </c>
      <c r="I174" s="7">
        <f t="shared" si="48"/>
        <v>403.44</v>
      </c>
      <c r="J174" s="6">
        <f t="shared" si="45"/>
        <v>0.49199999999999999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46"/>
        <v>2</v>
      </c>
      <c r="C175" s="148" t="s">
        <v>65</v>
      </c>
      <c r="D175" s="38" t="s">
        <v>107</v>
      </c>
      <c r="E175" s="44">
        <v>0.2</v>
      </c>
      <c r="F175" s="58">
        <f t="shared" si="47"/>
        <v>82</v>
      </c>
      <c r="G175" s="47">
        <f>Q33</f>
        <v>80</v>
      </c>
      <c r="H175" s="149">
        <f>G175*E175</f>
        <v>16</v>
      </c>
      <c r="I175" s="7">
        <f t="shared" si="48"/>
        <v>1312.0000000000002</v>
      </c>
      <c r="J175" s="8">
        <f t="shared" si="45"/>
        <v>16.400000000000002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46"/>
        <v>2</v>
      </c>
      <c r="C176" s="3" t="s">
        <v>38</v>
      </c>
      <c r="D176" s="41" t="s">
        <v>38</v>
      </c>
      <c r="E176" s="8">
        <v>0.04</v>
      </c>
      <c r="F176" s="58">
        <f t="shared" si="47"/>
        <v>82</v>
      </c>
      <c r="G176" s="47">
        <f>Q20</f>
        <v>45</v>
      </c>
      <c r="H176" s="149">
        <f>G176*E176</f>
        <v>1.8</v>
      </c>
      <c r="I176" s="7">
        <f t="shared" si="48"/>
        <v>147.60000000000002</v>
      </c>
      <c r="J176" s="8">
        <f t="shared" si="45"/>
        <v>3.2800000000000002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46"/>
        <v>2</v>
      </c>
      <c r="C177" s="146" t="s">
        <v>22</v>
      </c>
      <c r="D177" s="39" t="s">
        <v>22</v>
      </c>
      <c r="E177" s="6">
        <v>0</v>
      </c>
      <c r="F177" s="58">
        <f t="shared" si="47"/>
        <v>82</v>
      </c>
      <c r="G177" s="48">
        <f>Q34</f>
        <v>108</v>
      </c>
      <c r="H177" s="149">
        <f>G177*E177</f>
        <v>0</v>
      </c>
      <c r="I177" s="7">
        <f t="shared" si="48"/>
        <v>0</v>
      </c>
      <c r="J177" s="6">
        <f t="shared" si="45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44"/>
      <c r="G178" s="144"/>
      <c r="H178" s="2">
        <f>SUM(H159:H177)</f>
        <v>60.999999999999993</v>
      </c>
      <c r="I178" s="2">
        <f>SUM(I159:I177)</f>
        <v>5002.0000000000009</v>
      </c>
      <c r="J178" s="45">
        <f>SUM(J159:J177)</f>
        <v>63.98312820512821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1</v>
      </c>
      <c r="C179" s="182" t="s">
        <v>103</v>
      </c>
      <c r="D179" s="36" t="s">
        <v>4</v>
      </c>
      <c r="E179" s="6">
        <v>0.06</v>
      </c>
      <c r="F179" s="47">
        <f>B179*41</f>
        <v>41</v>
      </c>
      <c r="G179" s="49">
        <f>Q8</f>
        <v>60</v>
      </c>
      <c r="H179" s="5">
        <f t="shared" ref="H179:H188" si="49">G179*E179</f>
        <v>3.5999999999999996</v>
      </c>
      <c r="I179" s="7">
        <f t="shared" ref="I179:I188" si="50">J179*G179</f>
        <v>147.6</v>
      </c>
      <c r="J179" s="8">
        <f>F179*E179</f>
        <v>2.46</v>
      </c>
    </row>
    <row r="180" spans="1:45" ht="15.75" customHeight="1" x14ac:dyDescent="0.25">
      <c r="A180" s="181"/>
      <c r="B180" s="60">
        <f>B179</f>
        <v>1</v>
      </c>
      <c r="C180" s="182"/>
      <c r="D180" s="36" t="s">
        <v>9</v>
      </c>
      <c r="E180" s="6">
        <v>8.0000000000000002E-3</v>
      </c>
      <c r="F180" s="58">
        <f>F179</f>
        <v>41</v>
      </c>
      <c r="G180" s="49">
        <f>Q11</f>
        <v>50</v>
      </c>
      <c r="H180" s="5">
        <f t="shared" si="49"/>
        <v>0.4</v>
      </c>
      <c r="I180" s="7">
        <f t="shared" si="50"/>
        <v>16.400000000000002</v>
      </c>
      <c r="J180" s="8">
        <f t="shared" ref="J180:J201" si="51">F180*E180</f>
        <v>0.32800000000000001</v>
      </c>
    </row>
    <row r="181" spans="1:45" ht="15.75" customHeight="1" x14ac:dyDescent="0.25">
      <c r="A181" s="181"/>
      <c r="B181" s="60">
        <f t="shared" ref="B181:B201" si="52">B180</f>
        <v>1</v>
      </c>
      <c r="C181" s="182"/>
      <c r="D181" s="37" t="s">
        <v>13</v>
      </c>
      <c r="E181" s="40">
        <v>2.0000000000000001E-4</v>
      </c>
      <c r="F181" s="58">
        <f t="shared" ref="F181:F201" si="53">F180</f>
        <v>41</v>
      </c>
      <c r="G181" s="49">
        <f>Q16</f>
        <v>1000</v>
      </c>
      <c r="H181" s="5">
        <f t="shared" si="49"/>
        <v>0.2</v>
      </c>
      <c r="I181" s="7">
        <f t="shared" si="50"/>
        <v>8.2000000000000011</v>
      </c>
      <c r="J181" s="8">
        <f t="shared" si="51"/>
        <v>8.2000000000000007E-3</v>
      </c>
    </row>
    <row r="182" spans="1:45" ht="15.75" customHeight="1" x14ac:dyDescent="0.25">
      <c r="A182" s="181"/>
      <c r="B182" s="60">
        <f t="shared" si="52"/>
        <v>1</v>
      </c>
      <c r="C182" s="182"/>
      <c r="D182" s="36" t="s">
        <v>12</v>
      </c>
      <c r="E182" s="6">
        <v>3.0000000000000001E-3</v>
      </c>
      <c r="F182" s="58">
        <f t="shared" si="53"/>
        <v>41</v>
      </c>
      <c r="G182" s="49">
        <f>Q15</f>
        <v>80</v>
      </c>
      <c r="H182" s="5">
        <f t="shared" si="49"/>
        <v>0.24</v>
      </c>
      <c r="I182" s="7">
        <f t="shared" si="50"/>
        <v>9.84</v>
      </c>
      <c r="J182" s="8">
        <f t="shared" si="51"/>
        <v>0.123</v>
      </c>
    </row>
    <row r="183" spans="1:45" ht="15.75" customHeight="1" x14ac:dyDescent="0.25">
      <c r="A183" s="181"/>
      <c r="B183" s="60">
        <f t="shared" si="52"/>
        <v>1</v>
      </c>
      <c r="C183" s="182"/>
      <c r="D183" s="37" t="s">
        <v>7</v>
      </c>
      <c r="E183" s="6">
        <v>3.0000000000000001E-3</v>
      </c>
      <c r="F183" s="58">
        <f t="shared" si="53"/>
        <v>41</v>
      </c>
      <c r="G183" s="47">
        <f>Q22</f>
        <v>160</v>
      </c>
      <c r="H183" s="5">
        <f t="shared" si="49"/>
        <v>0.48</v>
      </c>
      <c r="I183" s="7">
        <f t="shared" si="50"/>
        <v>19.68</v>
      </c>
      <c r="J183" s="8">
        <f t="shared" si="51"/>
        <v>0.123</v>
      </c>
    </row>
    <row r="184" spans="1:45" ht="15.75" customHeight="1" x14ac:dyDescent="0.25">
      <c r="A184" s="181"/>
      <c r="B184" s="60">
        <f t="shared" si="52"/>
        <v>1</v>
      </c>
      <c r="C184" s="183" t="s">
        <v>23</v>
      </c>
      <c r="D184" s="36" t="s">
        <v>8</v>
      </c>
      <c r="E184" s="6">
        <v>0.1</v>
      </c>
      <c r="F184" s="58">
        <f t="shared" si="53"/>
        <v>41</v>
      </c>
      <c r="G184" s="47">
        <f>Q10</f>
        <v>55</v>
      </c>
      <c r="H184" s="5">
        <f t="shared" si="49"/>
        <v>5.5</v>
      </c>
      <c r="I184" s="7">
        <f t="shared" si="50"/>
        <v>225.50000000000003</v>
      </c>
      <c r="J184" s="8">
        <f t="shared" si="51"/>
        <v>4.1000000000000005</v>
      </c>
    </row>
    <row r="185" spans="1:45" ht="15.75" customHeight="1" x14ac:dyDescent="0.25">
      <c r="A185" s="181"/>
      <c r="B185" s="60">
        <f t="shared" si="52"/>
        <v>1</v>
      </c>
      <c r="C185" s="184"/>
      <c r="D185" s="36" t="s">
        <v>18</v>
      </c>
      <c r="E185" s="6">
        <v>0.03</v>
      </c>
      <c r="F185" s="58">
        <f t="shared" si="53"/>
        <v>41</v>
      </c>
      <c r="G185" s="47">
        <f>Q23</f>
        <v>58</v>
      </c>
      <c r="H185" s="5">
        <f t="shared" si="49"/>
        <v>1.74</v>
      </c>
      <c r="I185" s="7">
        <f t="shared" si="50"/>
        <v>71.34</v>
      </c>
      <c r="J185" s="8">
        <f t="shared" si="51"/>
        <v>1.23</v>
      </c>
    </row>
    <row r="186" spans="1:45" ht="15.75" customHeight="1" x14ac:dyDescent="0.25">
      <c r="A186" s="181"/>
      <c r="B186" s="60">
        <f t="shared" si="52"/>
        <v>1</v>
      </c>
      <c r="C186" s="184"/>
      <c r="D186" s="36" t="s">
        <v>9</v>
      </c>
      <c r="E186" s="6">
        <v>1.7999999999999999E-2</v>
      </c>
      <c r="F186" s="58">
        <f t="shared" si="53"/>
        <v>41</v>
      </c>
      <c r="G186" s="47">
        <f>Q11</f>
        <v>50</v>
      </c>
      <c r="H186" s="5">
        <f t="shared" si="49"/>
        <v>0.89999999999999991</v>
      </c>
      <c r="I186" s="7">
        <f t="shared" si="50"/>
        <v>36.9</v>
      </c>
      <c r="J186" s="8">
        <f t="shared" si="51"/>
        <v>0.73799999999999999</v>
      </c>
    </row>
    <row r="187" spans="1:45" ht="15.75" customHeight="1" x14ac:dyDescent="0.25">
      <c r="A187" s="181"/>
      <c r="B187" s="60">
        <f t="shared" si="52"/>
        <v>1</v>
      </c>
      <c r="C187" s="184"/>
      <c r="D187" s="37" t="s">
        <v>11</v>
      </c>
      <c r="E187" s="6">
        <v>1.7999999999999999E-2</v>
      </c>
      <c r="F187" s="58">
        <f t="shared" si="53"/>
        <v>41</v>
      </c>
      <c r="G187" s="47">
        <f>Q12</f>
        <v>45</v>
      </c>
      <c r="H187" s="5">
        <f t="shared" si="49"/>
        <v>0.80999999999999994</v>
      </c>
      <c r="I187" s="7">
        <f t="shared" si="50"/>
        <v>33.21</v>
      </c>
      <c r="J187" s="8">
        <f t="shared" si="51"/>
        <v>0.73799999999999999</v>
      </c>
    </row>
    <row r="188" spans="1:45" ht="15.75" customHeight="1" x14ac:dyDescent="0.25">
      <c r="A188" s="181"/>
      <c r="B188" s="60">
        <f t="shared" si="52"/>
        <v>1</v>
      </c>
      <c r="C188" s="184"/>
      <c r="D188" s="37" t="s">
        <v>7</v>
      </c>
      <c r="E188" s="6">
        <v>5.0000000000000001E-3</v>
      </c>
      <c r="F188" s="58">
        <f t="shared" si="53"/>
        <v>41</v>
      </c>
      <c r="G188" s="47">
        <f>Q22</f>
        <v>160</v>
      </c>
      <c r="H188" s="5">
        <f t="shared" si="49"/>
        <v>0.8</v>
      </c>
      <c r="I188" s="7">
        <f t="shared" si="50"/>
        <v>32.800000000000004</v>
      </c>
      <c r="J188" s="8">
        <f t="shared" si="51"/>
        <v>0.20500000000000002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2"/>
        <v>1</v>
      </c>
      <c r="C189" s="185"/>
      <c r="D189" s="37" t="s">
        <v>79</v>
      </c>
      <c r="E189" s="6">
        <v>0.17499999999999999</v>
      </c>
      <c r="F189" s="58">
        <f t="shared" si="53"/>
        <v>41</v>
      </c>
      <c r="G189" s="48"/>
      <c r="H189" s="149"/>
      <c r="I189" s="7"/>
      <c r="J189" s="6">
        <f t="shared" si="51"/>
        <v>7.1749999999999998</v>
      </c>
    </row>
    <row r="190" spans="1:45" ht="15.75" customHeight="1" x14ac:dyDescent="0.25">
      <c r="A190" s="181"/>
      <c r="B190" s="60">
        <f t="shared" si="52"/>
        <v>1</v>
      </c>
      <c r="C190" s="186" t="s">
        <v>34</v>
      </c>
      <c r="D190" s="36" t="s">
        <v>61</v>
      </c>
      <c r="E190" s="6">
        <f>H190/G190</f>
        <v>8.3384615384615335E-2</v>
      </c>
      <c r="F190" s="58">
        <f t="shared" si="53"/>
        <v>41</v>
      </c>
      <c r="G190" s="47">
        <f>Q32</f>
        <v>195</v>
      </c>
      <c r="H190" s="5">
        <f>61-H179-H180-H181-H182-H183-H184-H185-H186-H187-H188-H191-H192-H193-H194-H195-H196-H197-H199-H200-H201</f>
        <v>16.259999999999991</v>
      </c>
      <c r="I190" s="7">
        <f t="shared" ref="I190:I197" si="54">J190*G190</f>
        <v>666.65999999999963</v>
      </c>
      <c r="J190" s="8">
        <f t="shared" si="51"/>
        <v>3.4187692307692288</v>
      </c>
    </row>
    <row r="191" spans="1:45" ht="15.75" customHeight="1" x14ac:dyDescent="0.25">
      <c r="A191" s="181"/>
      <c r="B191" s="60">
        <f t="shared" si="52"/>
        <v>1</v>
      </c>
      <c r="C191" s="187"/>
      <c r="D191" s="36" t="s">
        <v>9</v>
      </c>
      <c r="E191" s="6">
        <v>0.02</v>
      </c>
      <c r="F191" s="58">
        <f t="shared" si="53"/>
        <v>41</v>
      </c>
      <c r="G191" s="49">
        <f>Q11</f>
        <v>50</v>
      </c>
      <c r="H191" s="5">
        <f t="shared" ref="H191:H197" si="55">G191*E191</f>
        <v>1</v>
      </c>
      <c r="I191" s="7">
        <f t="shared" si="54"/>
        <v>41</v>
      </c>
      <c r="J191" s="8">
        <f t="shared" si="51"/>
        <v>0.82000000000000006</v>
      </c>
    </row>
    <row r="192" spans="1:45" ht="15.75" customHeight="1" x14ac:dyDescent="0.25">
      <c r="A192" s="181"/>
      <c r="B192" s="60">
        <f t="shared" si="52"/>
        <v>1</v>
      </c>
      <c r="C192" s="187"/>
      <c r="D192" s="37" t="s">
        <v>11</v>
      </c>
      <c r="E192" s="6">
        <v>1.7999999999999999E-2</v>
      </c>
      <c r="F192" s="58">
        <f t="shared" si="53"/>
        <v>41</v>
      </c>
      <c r="G192" s="47">
        <f>Q12</f>
        <v>45</v>
      </c>
      <c r="H192" s="5">
        <f t="shared" si="55"/>
        <v>0.80999999999999994</v>
      </c>
      <c r="I192" s="7">
        <f t="shared" si="54"/>
        <v>33.21</v>
      </c>
      <c r="J192" s="8">
        <f t="shared" si="51"/>
        <v>0.73799999999999999</v>
      </c>
    </row>
    <row r="193" spans="1:45" ht="15.75" customHeight="1" x14ac:dyDescent="0.25">
      <c r="A193" s="181"/>
      <c r="B193" s="60">
        <f t="shared" si="52"/>
        <v>1</v>
      </c>
      <c r="C193" s="187"/>
      <c r="D193" s="37" t="s">
        <v>27</v>
      </c>
      <c r="E193" s="6">
        <v>0.01</v>
      </c>
      <c r="F193" s="58">
        <f t="shared" si="53"/>
        <v>41</v>
      </c>
      <c r="G193" s="47">
        <f>Q14</f>
        <v>820</v>
      </c>
      <c r="H193" s="5">
        <f t="shared" si="55"/>
        <v>8.1999999999999993</v>
      </c>
      <c r="I193" s="7">
        <f t="shared" si="54"/>
        <v>336.20000000000005</v>
      </c>
      <c r="J193" s="8">
        <f t="shared" si="51"/>
        <v>0.41000000000000003</v>
      </c>
    </row>
    <row r="194" spans="1:45" ht="15.75" customHeight="1" x14ac:dyDescent="0.25">
      <c r="A194" s="181"/>
      <c r="B194" s="60">
        <f t="shared" si="52"/>
        <v>1</v>
      </c>
      <c r="C194" s="188"/>
      <c r="D194" s="37" t="s">
        <v>87</v>
      </c>
      <c r="E194" s="6">
        <v>7.0000000000000007E-2</v>
      </c>
      <c r="F194" s="58">
        <f t="shared" si="53"/>
        <v>41</v>
      </c>
      <c r="G194" s="47">
        <f>Q18</f>
        <v>78</v>
      </c>
      <c r="H194" s="5">
        <f t="shared" si="55"/>
        <v>5.4600000000000009</v>
      </c>
      <c r="I194" s="7">
        <f t="shared" si="54"/>
        <v>223.86</v>
      </c>
      <c r="J194" s="8">
        <f t="shared" si="51"/>
        <v>2.87</v>
      </c>
    </row>
    <row r="195" spans="1:45" ht="15.75" customHeight="1" x14ac:dyDescent="0.25">
      <c r="A195" s="181"/>
      <c r="B195" s="60">
        <f t="shared" si="52"/>
        <v>1</v>
      </c>
      <c r="C195" s="183" t="s">
        <v>99</v>
      </c>
      <c r="D195" s="36" t="s">
        <v>14</v>
      </c>
      <c r="E195" s="6">
        <v>0.06</v>
      </c>
      <c r="F195" s="58">
        <f t="shared" si="53"/>
        <v>41</v>
      </c>
      <c r="G195" s="47">
        <f>Q21</f>
        <v>80</v>
      </c>
      <c r="H195" s="5">
        <f t="shared" si="55"/>
        <v>4.8</v>
      </c>
      <c r="I195" s="7">
        <f t="shared" si="54"/>
        <v>196.8</v>
      </c>
      <c r="J195" s="8">
        <f t="shared" si="51"/>
        <v>2.46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2"/>
        <v>1</v>
      </c>
      <c r="C196" s="184"/>
      <c r="D196" s="36" t="s">
        <v>12</v>
      </c>
      <c r="E196" s="6">
        <v>0.03</v>
      </c>
      <c r="F196" s="58">
        <f t="shared" si="53"/>
        <v>41</v>
      </c>
      <c r="G196" s="47">
        <f>Q15</f>
        <v>80</v>
      </c>
      <c r="H196" s="5">
        <f t="shared" si="55"/>
        <v>2.4</v>
      </c>
      <c r="I196" s="7">
        <f t="shared" si="54"/>
        <v>98.4</v>
      </c>
      <c r="J196" s="8">
        <f t="shared" si="51"/>
        <v>1.23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2"/>
        <v>1</v>
      </c>
      <c r="C197" s="184"/>
      <c r="D197" s="36" t="s">
        <v>13</v>
      </c>
      <c r="E197" s="40">
        <v>2.0000000000000001E-4</v>
      </c>
      <c r="F197" s="58">
        <f t="shared" si="53"/>
        <v>41</v>
      </c>
      <c r="G197" s="47">
        <f>Q16</f>
        <v>1000</v>
      </c>
      <c r="H197" s="5">
        <f t="shared" si="55"/>
        <v>0.2</v>
      </c>
      <c r="I197" s="7">
        <f t="shared" si="54"/>
        <v>8.2000000000000011</v>
      </c>
      <c r="J197" s="8">
        <f t="shared" si="51"/>
        <v>8.2000000000000007E-3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2"/>
        <v>1</v>
      </c>
      <c r="C198" s="185"/>
      <c r="D198" s="36" t="s">
        <v>79</v>
      </c>
      <c r="E198" s="6">
        <v>0.17199999999999999</v>
      </c>
      <c r="F198" s="58">
        <f t="shared" si="53"/>
        <v>41</v>
      </c>
      <c r="G198" s="47"/>
      <c r="H198" s="5"/>
      <c r="I198" s="7"/>
      <c r="J198" s="8">
        <f t="shared" si="51"/>
        <v>7.0519999999999996</v>
      </c>
    </row>
    <row r="199" spans="1:45" ht="15.75" customHeight="1" x14ac:dyDescent="0.25">
      <c r="A199" s="181"/>
      <c r="B199" s="60">
        <f t="shared" si="52"/>
        <v>1</v>
      </c>
      <c r="C199" s="3" t="s">
        <v>38</v>
      </c>
      <c r="D199" s="41" t="s">
        <v>38</v>
      </c>
      <c r="E199" s="6">
        <v>0.04</v>
      </c>
      <c r="F199" s="58">
        <f t="shared" si="53"/>
        <v>41</v>
      </c>
      <c r="G199" s="47">
        <f>Q20</f>
        <v>45</v>
      </c>
      <c r="H199" s="5">
        <f>G199*E199</f>
        <v>1.8</v>
      </c>
      <c r="I199" s="7">
        <f>J199*G199</f>
        <v>73.800000000000011</v>
      </c>
      <c r="J199" s="8">
        <f t="shared" si="51"/>
        <v>1.6400000000000001</v>
      </c>
    </row>
    <row r="200" spans="1:45" ht="15.75" customHeight="1" x14ac:dyDescent="0.25">
      <c r="A200" s="181"/>
      <c r="B200" s="60">
        <f t="shared" si="52"/>
        <v>1</v>
      </c>
      <c r="C200" s="146" t="s">
        <v>22</v>
      </c>
      <c r="D200" s="39" t="s">
        <v>22</v>
      </c>
      <c r="E200" s="6">
        <v>0.05</v>
      </c>
      <c r="F200" s="58">
        <f t="shared" si="53"/>
        <v>41</v>
      </c>
      <c r="G200" s="48">
        <f>Q34</f>
        <v>108</v>
      </c>
      <c r="H200" s="5">
        <f>G200*E200</f>
        <v>5.4</v>
      </c>
      <c r="I200" s="7">
        <f>J200*G200</f>
        <v>221.40000000000003</v>
      </c>
      <c r="J200" s="8">
        <f t="shared" si="51"/>
        <v>2.0500000000000003</v>
      </c>
    </row>
    <row r="201" spans="1:45" ht="15.75" customHeight="1" x14ac:dyDescent="0.25">
      <c r="A201" s="191"/>
      <c r="B201" s="60">
        <f t="shared" si="52"/>
        <v>1</v>
      </c>
      <c r="C201" s="148" t="s">
        <v>88</v>
      </c>
      <c r="D201" s="36" t="s">
        <v>25</v>
      </c>
      <c r="E201" s="6">
        <v>0</v>
      </c>
      <c r="F201" s="58">
        <f t="shared" si="53"/>
        <v>41</v>
      </c>
      <c r="G201" s="47">
        <f>Q35</f>
        <v>180</v>
      </c>
      <c r="H201" s="5">
        <f>G201*E201</f>
        <v>0</v>
      </c>
      <c r="I201" s="7">
        <f>J201*G201</f>
        <v>0</v>
      </c>
      <c r="J201" s="8">
        <f t="shared" si="51"/>
        <v>0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44"/>
      <c r="G202" s="144"/>
      <c r="H202" s="2">
        <f>SUM(H179:H201)</f>
        <v>60.999999999999993</v>
      </c>
      <c r="I202" s="2">
        <f>SUM(I179:I201)</f>
        <v>2501</v>
      </c>
      <c r="J202" s="45">
        <f>SUM(J179:J201)</f>
        <v>39.925169230769228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customHeight="1" x14ac:dyDescent="0.25">
      <c r="E204" s="27"/>
    </row>
    <row r="205" spans="1:45" customFormat="1" ht="15.75" customHeight="1" x14ac:dyDescent="0.25">
      <c r="E205" s="27"/>
    </row>
    <row r="206" spans="1:45" customFormat="1" ht="15.75" customHeight="1" x14ac:dyDescent="0.25">
      <c r="E206" s="27"/>
    </row>
    <row r="207" spans="1:45" customFormat="1" ht="15.75" customHeight="1" x14ac:dyDescent="0.25">
      <c r="E207" s="27"/>
    </row>
    <row r="208" spans="1:45" customFormat="1" ht="15.75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1</v>
      </c>
      <c r="C211" s="182" t="s">
        <v>78</v>
      </c>
      <c r="D211" s="36" t="s">
        <v>6</v>
      </c>
      <c r="E211" s="6">
        <v>4.5999999999999999E-2</v>
      </c>
      <c r="F211" s="47">
        <f>B211*41</f>
        <v>41</v>
      </c>
      <c r="G211" s="47">
        <f>Q9</f>
        <v>40</v>
      </c>
      <c r="H211" s="5">
        <f>G211*E211</f>
        <v>1.8399999999999999</v>
      </c>
      <c r="I211" s="7">
        <f t="shared" ref="I211:I221" si="56">J211*G211</f>
        <v>75.44</v>
      </c>
      <c r="J211" s="8">
        <f>F211*E211</f>
        <v>1.8859999999999999</v>
      </c>
    </row>
    <row r="212" spans="1:45" ht="15.75" customHeight="1" x14ac:dyDescent="0.25">
      <c r="A212" s="201"/>
      <c r="B212" s="60">
        <f>B211</f>
        <v>1</v>
      </c>
      <c r="C212" s="182"/>
      <c r="D212" s="36" t="s">
        <v>35</v>
      </c>
      <c r="E212" s="6">
        <v>0.02</v>
      </c>
      <c r="F212" s="58">
        <f>F211</f>
        <v>41</v>
      </c>
      <c r="G212" s="48">
        <f>Q38</f>
        <v>130</v>
      </c>
      <c r="H212" s="5">
        <f>G212*E212</f>
        <v>2.6</v>
      </c>
      <c r="I212" s="7">
        <f t="shared" si="56"/>
        <v>106.60000000000001</v>
      </c>
      <c r="J212" s="8">
        <f t="shared" ref="J212:J232" si="57">F212*E212</f>
        <v>0.82000000000000006</v>
      </c>
    </row>
    <row r="213" spans="1:45" ht="15.75" customHeight="1" x14ac:dyDescent="0.25">
      <c r="A213" s="201"/>
      <c r="B213" s="60">
        <f t="shared" ref="B213:B232" si="58">B212</f>
        <v>1</v>
      </c>
      <c r="C213" s="182"/>
      <c r="D213" s="37" t="s">
        <v>7</v>
      </c>
      <c r="E213" s="6">
        <v>3.0000000000000001E-3</v>
      </c>
      <c r="F213" s="58">
        <f t="shared" ref="F213:F232" si="59">F212</f>
        <v>41</v>
      </c>
      <c r="G213" s="49">
        <f>Q22</f>
        <v>160</v>
      </c>
      <c r="H213" s="5">
        <f>G213*E213</f>
        <v>0.48</v>
      </c>
      <c r="I213" s="7">
        <f t="shared" si="56"/>
        <v>19.68</v>
      </c>
      <c r="J213" s="8">
        <f t="shared" si="57"/>
        <v>0.123</v>
      </c>
    </row>
    <row r="214" spans="1:45" ht="15.75" customHeight="1" x14ac:dyDescent="0.25">
      <c r="A214" s="201"/>
      <c r="B214" s="60">
        <f t="shared" si="58"/>
        <v>1</v>
      </c>
      <c r="C214" s="182"/>
      <c r="D214" s="36" t="s">
        <v>9</v>
      </c>
      <c r="E214" s="6">
        <v>1.3000000000000001E-2</v>
      </c>
      <c r="F214" s="58">
        <f t="shared" si="59"/>
        <v>41</v>
      </c>
      <c r="G214" s="49">
        <f>Q11</f>
        <v>50</v>
      </c>
      <c r="H214" s="5">
        <f>G214*E214</f>
        <v>0.65</v>
      </c>
      <c r="I214" s="7">
        <f t="shared" si="56"/>
        <v>26.650000000000002</v>
      </c>
      <c r="J214" s="8">
        <f t="shared" si="57"/>
        <v>0.53300000000000003</v>
      </c>
    </row>
    <row r="215" spans="1:45" ht="15.75" customHeight="1" x14ac:dyDescent="0.25">
      <c r="A215" s="201"/>
      <c r="B215" s="60">
        <f t="shared" si="58"/>
        <v>1</v>
      </c>
      <c r="C215" s="183" t="s">
        <v>31</v>
      </c>
      <c r="D215" s="36" t="s">
        <v>81</v>
      </c>
      <c r="E215" s="40">
        <f>H215/G215</f>
        <v>1.1605000000000008E-2</v>
      </c>
      <c r="F215" s="58">
        <f t="shared" si="59"/>
        <v>41</v>
      </c>
      <c r="G215" s="47">
        <f>Q17</f>
        <v>400</v>
      </c>
      <c r="H215" s="5">
        <f>61-H211-H212-H213-H214-H216-H217-H218-H219-H220-H221-H222-H223-H224-H225-H226-H227-H228-H229-H230-H231-H232</f>
        <v>4.642000000000003</v>
      </c>
      <c r="I215" s="7">
        <f t="shared" si="56"/>
        <v>190.32200000000012</v>
      </c>
      <c r="J215" s="8">
        <f t="shared" si="57"/>
        <v>0.47580500000000031</v>
      </c>
    </row>
    <row r="216" spans="1:45" ht="15.75" customHeight="1" x14ac:dyDescent="0.25">
      <c r="A216" s="201"/>
      <c r="B216" s="60">
        <f t="shared" si="58"/>
        <v>1</v>
      </c>
      <c r="C216" s="184"/>
      <c r="D216" s="36" t="s">
        <v>8</v>
      </c>
      <c r="E216" s="6">
        <v>0.107</v>
      </c>
      <c r="F216" s="58">
        <f t="shared" si="59"/>
        <v>41</v>
      </c>
      <c r="G216" s="47">
        <f>Q10</f>
        <v>55</v>
      </c>
      <c r="H216" s="5">
        <f t="shared" ref="H216:H221" si="60">G216*E216</f>
        <v>5.8849999999999998</v>
      </c>
      <c r="I216" s="7">
        <f t="shared" si="56"/>
        <v>241.28499999999997</v>
      </c>
      <c r="J216" s="8">
        <f t="shared" si="57"/>
        <v>4.3869999999999996</v>
      </c>
    </row>
    <row r="217" spans="1:45" ht="15.75" customHeight="1" x14ac:dyDescent="0.25">
      <c r="A217" s="201"/>
      <c r="B217" s="60">
        <f t="shared" si="58"/>
        <v>1</v>
      </c>
      <c r="C217" s="184"/>
      <c r="D217" s="36" t="s">
        <v>87</v>
      </c>
      <c r="E217" s="6">
        <v>6.0000000000000001E-3</v>
      </c>
      <c r="F217" s="58">
        <f t="shared" si="59"/>
        <v>41</v>
      </c>
      <c r="G217" s="47">
        <f>Q18</f>
        <v>78</v>
      </c>
      <c r="H217" s="5">
        <f t="shared" si="60"/>
        <v>0.46800000000000003</v>
      </c>
      <c r="I217" s="7">
        <f t="shared" si="56"/>
        <v>19.187999999999999</v>
      </c>
      <c r="J217" s="8">
        <f t="shared" si="57"/>
        <v>0.246</v>
      </c>
    </row>
    <row r="218" spans="1:45" ht="15.75" customHeight="1" x14ac:dyDescent="0.25">
      <c r="A218" s="201"/>
      <c r="B218" s="60">
        <f t="shared" si="58"/>
        <v>1</v>
      </c>
      <c r="C218" s="184"/>
      <c r="D218" s="36" t="s">
        <v>9</v>
      </c>
      <c r="E218" s="6">
        <v>1.3000000000000001E-2</v>
      </c>
      <c r="F218" s="58">
        <f t="shared" si="59"/>
        <v>41</v>
      </c>
      <c r="G218" s="47">
        <f>Q11</f>
        <v>50</v>
      </c>
      <c r="H218" s="5">
        <f t="shared" si="60"/>
        <v>0.65</v>
      </c>
      <c r="I218" s="7">
        <f t="shared" si="56"/>
        <v>26.650000000000002</v>
      </c>
      <c r="J218" s="8">
        <f t="shared" si="57"/>
        <v>0.53300000000000003</v>
      </c>
    </row>
    <row r="219" spans="1:45" ht="15.75" customHeight="1" x14ac:dyDescent="0.25">
      <c r="A219" s="201"/>
      <c r="B219" s="60">
        <f t="shared" si="58"/>
        <v>1</v>
      </c>
      <c r="C219" s="184"/>
      <c r="D219" s="37" t="s">
        <v>11</v>
      </c>
      <c r="E219" s="6">
        <v>1.2E-2</v>
      </c>
      <c r="F219" s="58">
        <f t="shared" si="59"/>
        <v>41</v>
      </c>
      <c r="G219" s="47">
        <f>Q12</f>
        <v>45</v>
      </c>
      <c r="H219" s="5">
        <f t="shared" si="60"/>
        <v>0.54</v>
      </c>
      <c r="I219" s="7">
        <f t="shared" si="56"/>
        <v>22.14</v>
      </c>
      <c r="J219" s="8">
        <f t="shared" si="57"/>
        <v>0.49199999999999999</v>
      </c>
    </row>
    <row r="220" spans="1:45" ht="15.75" customHeight="1" x14ac:dyDescent="0.25">
      <c r="A220" s="201"/>
      <c r="B220" s="60">
        <f t="shared" si="58"/>
        <v>1</v>
      </c>
      <c r="C220" s="184"/>
      <c r="D220" s="37" t="s">
        <v>7</v>
      </c>
      <c r="E220" s="6">
        <v>3.0000000000000001E-3</v>
      </c>
      <c r="F220" s="58">
        <f t="shared" si="59"/>
        <v>41</v>
      </c>
      <c r="G220" s="47">
        <f>Q22</f>
        <v>160</v>
      </c>
      <c r="H220" s="5">
        <f t="shared" si="60"/>
        <v>0.48</v>
      </c>
      <c r="I220" s="7">
        <f t="shared" si="56"/>
        <v>19.68</v>
      </c>
      <c r="J220" s="8">
        <f t="shared" si="57"/>
        <v>0.123</v>
      </c>
    </row>
    <row r="221" spans="1:45" ht="15.75" customHeight="1" x14ac:dyDescent="0.25">
      <c r="A221" s="201"/>
      <c r="B221" s="60">
        <f t="shared" si="58"/>
        <v>1</v>
      </c>
      <c r="C221" s="184"/>
      <c r="D221" s="37" t="s">
        <v>32</v>
      </c>
      <c r="E221" s="6">
        <v>6.0000000000000001E-3</v>
      </c>
      <c r="F221" s="58">
        <f t="shared" si="59"/>
        <v>41</v>
      </c>
      <c r="G221" s="47">
        <f>Q13</f>
        <v>220</v>
      </c>
      <c r="H221" s="5">
        <f t="shared" si="60"/>
        <v>1.32</v>
      </c>
      <c r="I221" s="7">
        <f t="shared" si="56"/>
        <v>54.12</v>
      </c>
      <c r="J221" s="8">
        <f t="shared" si="57"/>
        <v>0.246</v>
      </c>
    </row>
    <row r="222" spans="1:45" ht="15.75" customHeight="1" x14ac:dyDescent="0.25">
      <c r="A222" s="201"/>
      <c r="B222" s="60">
        <f t="shared" si="58"/>
        <v>1</v>
      </c>
      <c r="C222" s="185"/>
      <c r="D222" s="37" t="s">
        <v>79</v>
      </c>
      <c r="E222" s="6">
        <v>0.188</v>
      </c>
      <c r="F222" s="58">
        <f t="shared" si="59"/>
        <v>41</v>
      </c>
      <c r="G222" s="47"/>
      <c r="H222" s="5"/>
      <c r="I222" s="7"/>
      <c r="J222" s="8">
        <f t="shared" si="57"/>
        <v>7.7080000000000002</v>
      </c>
    </row>
    <row r="223" spans="1:45" ht="15.75" customHeight="1" x14ac:dyDescent="0.25">
      <c r="A223" s="201"/>
      <c r="B223" s="60">
        <f t="shared" si="58"/>
        <v>1</v>
      </c>
      <c r="C223" s="186" t="s">
        <v>86</v>
      </c>
      <c r="D223" s="36" t="s">
        <v>81</v>
      </c>
      <c r="E223" s="6">
        <v>6.9000000000000006E-2</v>
      </c>
      <c r="F223" s="58">
        <f t="shared" si="59"/>
        <v>41</v>
      </c>
      <c r="G223" s="47">
        <f>Q17</f>
        <v>400</v>
      </c>
      <c r="H223" s="5">
        <f t="shared" ref="H223:H230" si="61">G223*E223</f>
        <v>27.6</v>
      </c>
      <c r="I223" s="7">
        <f t="shared" ref="I223:I230" si="62">J223*G223</f>
        <v>1131.6000000000001</v>
      </c>
      <c r="J223" s="8">
        <f t="shared" si="57"/>
        <v>2.8290000000000002</v>
      </c>
    </row>
    <row r="224" spans="1:45" ht="15.75" customHeight="1" x14ac:dyDescent="0.25">
      <c r="A224" s="201"/>
      <c r="B224" s="60">
        <f t="shared" si="58"/>
        <v>1</v>
      </c>
      <c r="C224" s="187"/>
      <c r="D224" s="36" t="s">
        <v>9</v>
      </c>
      <c r="E224" s="6">
        <v>3.0000000000000001E-3</v>
      </c>
      <c r="F224" s="58">
        <f t="shared" si="59"/>
        <v>41</v>
      </c>
      <c r="G224" s="47">
        <f>Q11</f>
        <v>50</v>
      </c>
      <c r="H224" s="5">
        <f t="shared" si="61"/>
        <v>0.15</v>
      </c>
      <c r="I224" s="7">
        <f t="shared" si="62"/>
        <v>6.15</v>
      </c>
      <c r="J224" s="8">
        <f t="shared" si="57"/>
        <v>0.123</v>
      </c>
    </row>
    <row r="225" spans="1:45" ht="15.75" customHeight="1" x14ac:dyDescent="0.25">
      <c r="A225" s="201"/>
      <c r="B225" s="60">
        <f t="shared" si="58"/>
        <v>1</v>
      </c>
      <c r="C225" s="188"/>
      <c r="D225" s="36" t="s">
        <v>11</v>
      </c>
      <c r="E225" s="6">
        <v>3.0000000000000001E-3</v>
      </c>
      <c r="F225" s="58">
        <f t="shared" si="59"/>
        <v>41</v>
      </c>
      <c r="G225" s="47">
        <f>Q12</f>
        <v>45</v>
      </c>
      <c r="H225" s="5">
        <f t="shared" si="61"/>
        <v>0.13500000000000001</v>
      </c>
      <c r="I225" s="7">
        <f t="shared" si="62"/>
        <v>5.5350000000000001</v>
      </c>
      <c r="J225" s="8">
        <f t="shared" si="57"/>
        <v>0.123</v>
      </c>
    </row>
    <row r="226" spans="1:45" ht="15.75" customHeight="1" x14ac:dyDescent="0.25">
      <c r="A226" s="201"/>
      <c r="B226" s="60">
        <f t="shared" si="58"/>
        <v>1</v>
      </c>
      <c r="C226" s="183" t="s">
        <v>42</v>
      </c>
      <c r="D226" s="36" t="s">
        <v>44</v>
      </c>
      <c r="E226" s="6">
        <v>5.0999999999999997E-2</v>
      </c>
      <c r="F226" s="58">
        <f t="shared" si="59"/>
        <v>41</v>
      </c>
      <c r="G226" s="47">
        <f>Q37</f>
        <v>60</v>
      </c>
      <c r="H226" s="5">
        <f t="shared" si="61"/>
        <v>3.0599999999999996</v>
      </c>
      <c r="I226" s="7">
        <f t="shared" si="62"/>
        <v>125.45999999999998</v>
      </c>
      <c r="J226" s="8">
        <f t="shared" si="57"/>
        <v>2.0909999999999997</v>
      </c>
    </row>
    <row r="227" spans="1:45" ht="15.75" customHeight="1" x14ac:dyDescent="0.25">
      <c r="A227" s="201"/>
      <c r="B227" s="60">
        <f t="shared" si="58"/>
        <v>1</v>
      </c>
      <c r="C227" s="185"/>
      <c r="D227" s="36" t="s">
        <v>27</v>
      </c>
      <c r="E227" s="6">
        <v>5.0000000000000001E-3</v>
      </c>
      <c r="F227" s="58">
        <f t="shared" si="59"/>
        <v>41</v>
      </c>
      <c r="G227" s="47">
        <f>Q14</f>
        <v>820</v>
      </c>
      <c r="H227" s="5">
        <f t="shared" si="61"/>
        <v>4.0999999999999996</v>
      </c>
      <c r="I227" s="7">
        <f t="shared" si="62"/>
        <v>168.10000000000002</v>
      </c>
      <c r="J227" s="8">
        <f t="shared" si="57"/>
        <v>0.20500000000000002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58"/>
        <v>1</v>
      </c>
      <c r="C228" s="183" t="s">
        <v>39</v>
      </c>
      <c r="D228" s="36" t="s">
        <v>76</v>
      </c>
      <c r="E228" s="44">
        <v>0.02</v>
      </c>
      <c r="F228" s="58">
        <f t="shared" si="59"/>
        <v>41</v>
      </c>
      <c r="G228" s="47">
        <f>Q19</f>
        <v>140</v>
      </c>
      <c r="H228" s="5">
        <f t="shared" si="61"/>
        <v>2.8000000000000003</v>
      </c>
      <c r="I228" s="7">
        <f t="shared" si="62"/>
        <v>114.80000000000001</v>
      </c>
      <c r="J228" s="8">
        <f t="shared" si="57"/>
        <v>0.82000000000000006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58"/>
        <v>1</v>
      </c>
      <c r="C229" s="184"/>
      <c r="D229" s="36" t="s">
        <v>12</v>
      </c>
      <c r="E229" s="44">
        <v>0.02</v>
      </c>
      <c r="F229" s="58">
        <f t="shared" si="59"/>
        <v>41</v>
      </c>
      <c r="G229" s="47">
        <f>Q15</f>
        <v>80</v>
      </c>
      <c r="H229" s="5">
        <f t="shared" si="61"/>
        <v>1.6</v>
      </c>
      <c r="I229" s="7">
        <f t="shared" si="62"/>
        <v>65.600000000000009</v>
      </c>
      <c r="J229" s="8">
        <f t="shared" si="57"/>
        <v>0.82000000000000006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58"/>
        <v>1</v>
      </c>
      <c r="C230" s="184"/>
      <c r="D230" s="36" t="s">
        <v>13</v>
      </c>
      <c r="E230" s="19">
        <v>2.0000000000000001E-4</v>
      </c>
      <c r="F230" s="58">
        <f t="shared" si="59"/>
        <v>41</v>
      </c>
      <c r="G230" s="47">
        <f>Q16</f>
        <v>1000</v>
      </c>
      <c r="H230" s="5">
        <f t="shared" si="61"/>
        <v>0.2</v>
      </c>
      <c r="I230" s="7">
        <f t="shared" si="62"/>
        <v>8.2000000000000011</v>
      </c>
      <c r="J230" s="8">
        <f t="shared" si="57"/>
        <v>8.2000000000000007E-3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58"/>
        <v>1</v>
      </c>
      <c r="C231" s="185"/>
      <c r="D231" s="36" t="s">
        <v>79</v>
      </c>
      <c r="E231" s="44">
        <v>0.2</v>
      </c>
      <c r="F231" s="58">
        <f t="shared" si="59"/>
        <v>41</v>
      </c>
      <c r="G231" s="47"/>
      <c r="H231" s="5"/>
      <c r="I231" s="7"/>
      <c r="J231" s="8">
        <f t="shared" si="57"/>
        <v>8.2000000000000011</v>
      </c>
    </row>
    <row r="232" spans="1:45" ht="15.75" customHeight="1" x14ac:dyDescent="0.25">
      <c r="A232" s="201"/>
      <c r="B232" s="60">
        <f t="shared" si="58"/>
        <v>1</v>
      </c>
      <c r="C232" s="3" t="s">
        <v>38</v>
      </c>
      <c r="D232" s="41" t="s">
        <v>38</v>
      </c>
      <c r="E232" s="6">
        <v>0.04</v>
      </c>
      <c r="F232" s="58">
        <f t="shared" si="59"/>
        <v>41</v>
      </c>
      <c r="G232" s="47">
        <f>Q20</f>
        <v>45</v>
      </c>
      <c r="H232" s="5">
        <f>G232*E232</f>
        <v>1.8</v>
      </c>
      <c r="I232" s="7">
        <f>J232*G232</f>
        <v>73.800000000000011</v>
      </c>
      <c r="J232" s="8">
        <f t="shared" si="57"/>
        <v>1.6400000000000001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44"/>
      <c r="G233" s="144"/>
      <c r="H233" s="2">
        <f>SUM(H211:H232)</f>
        <v>61</v>
      </c>
      <c r="I233" s="2">
        <f>SUM(I211:I232)</f>
        <v>2501</v>
      </c>
      <c r="J233" s="45">
        <f>SUM(J211:J232)</f>
        <v>34.432005000000004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0.03</v>
      </c>
      <c r="F234" s="47">
        <f>B234*41</f>
        <v>82</v>
      </c>
      <c r="G234" s="47">
        <f>Q9</f>
        <v>40</v>
      </c>
      <c r="H234" s="5">
        <f t="shared" ref="H234:H246" si="63">G234*E234</f>
        <v>1.2</v>
      </c>
      <c r="I234" s="7">
        <f t="shared" ref="I234:I246" si="64">J234*G234</f>
        <v>98.4</v>
      </c>
      <c r="J234" s="8">
        <f>F234*E234</f>
        <v>2.46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5.0000000000000001E-3</v>
      </c>
      <c r="F235" s="58">
        <f>F234</f>
        <v>82</v>
      </c>
      <c r="G235" s="47">
        <f>Q31</f>
        <v>245</v>
      </c>
      <c r="H235" s="5">
        <f t="shared" si="63"/>
        <v>1.2250000000000001</v>
      </c>
      <c r="I235" s="7">
        <f t="shared" si="64"/>
        <v>100.45</v>
      </c>
      <c r="J235" s="8">
        <f t="shared" ref="J235:J258" si="65">F235*E235</f>
        <v>0.41000000000000003</v>
      </c>
    </row>
    <row r="236" spans="1:45" ht="15.75" customHeight="1" x14ac:dyDescent="0.25">
      <c r="A236" s="181"/>
      <c r="B236" s="60">
        <f t="shared" ref="B236:B258" si="66">B235</f>
        <v>2</v>
      </c>
      <c r="C236" s="195"/>
      <c r="D236" s="36" t="s">
        <v>17</v>
      </c>
      <c r="E236" s="6">
        <v>5.0000000000000001E-3</v>
      </c>
      <c r="F236" s="58">
        <f t="shared" ref="F236:F258" si="67">F235</f>
        <v>82</v>
      </c>
      <c r="G236" s="48">
        <f>Q36</f>
        <v>350</v>
      </c>
      <c r="H236" s="5">
        <f t="shared" si="63"/>
        <v>1.75</v>
      </c>
      <c r="I236" s="7">
        <f t="shared" si="64"/>
        <v>143.5</v>
      </c>
      <c r="J236" s="8">
        <f t="shared" si="65"/>
        <v>0.41000000000000003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66"/>
        <v>2</v>
      </c>
      <c r="C237" s="195"/>
      <c r="D237" s="37" t="s">
        <v>7</v>
      </c>
      <c r="E237" s="6">
        <v>2E-3</v>
      </c>
      <c r="F237" s="58">
        <f t="shared" si="67"/>
        <v>82</v>
      </c>
      <c r="G237" s="49">
        <f>Q22</f>
        <v>160</v>
      </c>
      <c r="H237" s="5">
        <f t="shared" si="63"/>
        <v>0.32</v>
      </c>
      <c r="I237" s="7">
        <f t="shared" si="64"/>
        <v>26.240000000000002</v>
      </c>
      <c r="J237" s="8">
        <f t="shared" si="65"/>
        <v>0.16400000000000001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66"/>
        <v>2</v>
      </c>
      <c r="C238" s="196" t="s">
        <v>40</v>
      </c>
      <c r="D238" s="36" t="s">
        <v>4</v>
      </c>
      <c r="E238" s="44">
        <v>0.02</v>
      </c>
      <c r="F238" s="58">
        <f t="shared" si="67"/>
        <v>82</v>
      </c>
      <c r="G238" s="47">
        <f t="shared" ref="G238:G246" si="68">Q8</f>
        <v>60</v>
      </c>
      <c r="H238" s="5">
        <f t="shared" si="63"/>
        <v>1.2</v>
      </c>
      <c r="I238" s="7">
        <f t="shared" si="64"/>
        <v>98.4</v>
      </c>
      <c r="J238" s="8">
        <f t="shared" si="65"/>
        <v>1.6400000000000001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66"/>
        <v>2</v>
      </c>
      <c r="C239" s="197"/>
      <c r="D239" s="36" t="s">
        <v>6</v>
      </c>
      <c r="E239" s="44">
        <v>0.01</v>
      </c>
      <c r="F239" s="58">
        <f t="shared" si="67"/>
        <v>82</v>
      </c>
      <c r="G239" s="48">
        <f t="shared" si="68"/>
        <v>40</v>
      </c>
      <c r="H239" s="5">
        <f t="shared" si="63"/>
        <v>0.4</v>
      </c>
      <c r="I239" s="7">
        <f t="shared" si="64"/>
        <v>32.800000000000004</v>
      </c>
      <c r="J239" s="8">
        <f t="shared" si="65"/>
        <v>0.82000000000000006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66"/>
        <v>2</v>
      </c>
      <c r="C240" s="197"/>
      <c r="D240" s="36" t="s">
        <v>8</v>
      </c>
      <c r="E240" s="44">
        <v>0.02</v>
      </c>
      <c r="F240" s="58">
        <f t="shared" si="67"/>
        <v>82</v>
      </c>
      <c r="G240" s="49">
        <f t="shared" si="68"/>
        <v>55</v>
      </c>
      <c r="H240" s="5">
        <f t="shared" si="63"/>
        <v>1.1000000000000001</v>
      </c>
      <c r="I240" s="7">
        <f t="shared" si="64"/>
        <v>90.2</v>
      </c>
      <c r="J240" s="8">
        <f t="shared" si="65"/>
        <v>1.6400000000000001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66"/>
        <v>2</v>
      </c>
      <c r="C241" s="197"/>
      <c r="D241" s="36" t="s">
        <v>9</v>
      </c>
      <c r="E241" s="44">
        <v>7.0000000000000001E-3</v>
      </c>
      <c r="F241" s="58">
        <f t="shared" si="67"/>
        <v>82</v>
      </c>
      <c r="G241" s="50">
        <f t="shared" si="68"/>
        <v>50</v>
      </c>
      <c r="H241" s="5">
        <f t="shared" si="63"/>
        <v>0.35000000000000003</v>
      </c>
      <c r="I241" s="7">
        <f t="shared" si="64"/>
        <v>28.700000000000003</v>
      </c>
      <c r="J241" s="8">
        <f t="shared" si="65"/>
        <v>0.57400000000000007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66"/>
        <v>2</v>
      </c>
      <c r="C242" s="197"/>
      <c r="D242" s="36" t="s">
        <v>11</v>
      </c>
      <c r="E242" s="44">
        <v>7.0000000000000001E-3</v>
      </c>
      <c r="F242" s="58">
        <f t="shared" si="67"/>
        <v>82</v>
      </c>
      <c r="G242" s="47">
        <f t="shared" si="68"/>
        <v>45</v>
      </c>
      <c r="H242" s="5">
        <f t="shared" si="63"/>
        <v>0.315</v>
      </c>
      <c r="I242" s="7">
        <f t="shared" si="64"/>
        <v>25.830000000000002</v>
      </c>
      <c r="J242" s="8">
        <f t="shared" si="65"/>
        <v>0.57400000000000007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66"/>
        <v>2</v>
      </c>
      <c r="C243" s="197"/>
      <c r="D243" s="36" t="s">
        <v>32</v>
      </c>
      <c r="E243" s="19">
        <v>1E-3</v>
      </c>
      <c r="F243" s="58">
        <f t="shared" si="67"/>
        <v>82</v>
      </c>
      <c r="G243" s="47">
        <f t="shared" si="68"/>
        <v>220</v>
      </c>
      <c r="H243" s="5">
        <f t="shared" si="63"/>
        <v>0.22</v>
      </c>
      <c r="I243" s="7">
        <f t="shared" si="64"/>
        <v>18.04</v>
      </c>
      <c r="J243" s="8">
        <f t="shared" si="65"/>
        <v>8.2000000000000003E-2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66"/>
        <v>2</v>
      </c>
      <c r="C244" s="197"/>
      <c r="D244" s="36" t="s">
        <v>27</v>
      </c>
      <c r="E244" s="44">
        <v>4.0000000000000001E-3</v>
      </c>
      <c r="F244" s="58">
        <f t="shared" si="67"/>
        <v>82</v>
      </c>
      <c r="G244" s="47">
        <f t="shared" si="68"/>
        <v>820</v>
      </c>
      <c r="H244" s="5">
        <f t="shared" si="63"/>
        <v>3.2800000000000002</v>
      </c>
      <c r="I244" s="7">
        <f t="shared" si="64"/>
        <v>268.96000000000004</v>
      </c>
      <c r="J244" s="8">
        <f t="shared" si="65"/>
        <v>0.32800000000000001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66"/>
        <v>2</v>
      </c>
      <c r="C245" s="197"/>
      <c r="D245" s="36" t="s">
        <v>12</v>
      </c>
      <c r="E245" s="19">
        <v>2.5000000000000001E-3</v>
      </c>
      <c r="F245" s="58">
        <f t="shared" si="67"/>
        <v>82</v>
      </c>
      <c r="G245" s="47">
        <f t="shared" si="68"/>
        <v>80</v>
      </c>
      <c r="H245" s="5">
        <f t="shared" si="63"/>
        <v>0.2</v>
      </c>
      <c r="I245" s="7">
        <f t="shared" si="64"/>
        <v>16.400000000000002</v>
      </c>
      <c r="J245" s="8">
        <f t="shared" si="65"/>
        <v>0.20500000000000002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66"/>
        <v>2</v>
      </c>
      <c r="C246" s="197"/>
      <c r="D246" s="36" t="s">
        <v>13</v>
      </c>
      <c r="E246" s="19">
        <v>4.0000000000000002E-4</v>
      </c>
      <c r="F246" s="58">
        <f t="shared" si="67"/>
        <v>82</v>
      </c>
      <c r="G246" s="47">
        <f t="shared" si="68"/>
        <v>1000</v>
      </c>
      <c r="H246" s="5">
        <f t="shared" si="63"/>
        <v>0.4</v>
      </c>
      <c r="I246" s="7">
        <f t="shared" si="64"/>
        <v>32.800000000000004</v>
      </c>
      <c r="J246" s="8">
        <f t="shared" si="65"/>
        <v>3.2800000000000003E-2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66"/>
        <v>2</v>
      </c>
      <c r="C247" s="198"/>
      <c r="D247" s="36" t="s">
        <v>79</v>
      </c>
      <c r="E247" s="44">
        <v>0.2</v>
      </c>
      <c r="F247" s="58">
        <f t="shared" si="67"/>
        <v>82</v>
      </c>
      <c r="G247" s="47"/>
      <c r="H247" s="5"/>
      <c r="I247" s="7"/>
      <c r="J247" s="8">
        <f>F247*E247</f>
        <v>16.400000000000002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66"/>
        <v>2</v>
      </c>
      <c r="C248" s="199" t="s">
        <v>102</v>
      </c>
      <c r="D248" s="37" t="s">
        <v>77</v>
      </c>
      <c r="E248" s="6">
        <f>H248/G248</f>
        <v>4.4762499999999997E-2</v>
      </c>
      <c r="F248" s="58">
        <f t="shared" si="67"/>
        <v>82</v>
      </c>
      <c r="G248" s="48">
        <f>Q17</f>
        <v>400</v>
      </c>
      <c r="H248" s="5">
        <f>61-H234-H235-H236-H237-H238-H239-H240-H241-H242-H243-H244-H245-H246-H247-H249-H250-H251-H252-H253-H254-H255-H256-H257-H258</f>
        <v>17.904999999999998</v>
      </c>
      <c r="I248" s="7">
        <f t="shared" ref="I248:I258" si="69">J248*G248</f>
        <v>1468.2099999999998</v>
      </c>
      <c r="J248" s="6">
        <f t="shared" si="65"/>
        <v>3.6705249999999996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66"/>
        <v>2</v>
      </c>
      <c r="C249" s="199"/>
      <c r="D249" s="37" t="s">
        <v>38</v>
      </c>
      <c r="E249" s="6">
        <v>9.0000000000000011E-3</v>
      </c>
      <c r="F249" s="58">
        <f t="shared" si="67"/>
        <v>82</v>
      </c>
      <c r="G249" s="48">
        <f>Q20</f>
        <v>45</v>
      </c>
      <c r="H249" s="5">
        <f t="shared" ref="H249:H258" si="70">G249*E249</f>
        <v>0.40500000000000003</v>
      </c>
      <c r="I249" s="7">
        <f t="shared" si="69"/>
        <v>33.210000000000008</v>
      </c>
      <c r="J249" s="6">
        <f t="shared" si="65"/>
        <v>0.7380000000000001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66"/>
        <v>2</v>
      </c>
      <c r="C250" s="199"/>
      <c r="D250" s="37" t="s">
        <v>69</v>
      </c>
      <c r="E250" s="6">
        <v>0.01</v>
      </c>
      <c r="F250" s="58">
        <f t="shared" si="67"/>
        <v>82</v>
      </c>
      <c r="G250" s="48">
        <f>Q24</f>
        <v>108</v>
      </c>
      <c r="H250" s="5">
        <f t="shared" si="70"/>
        <v>1.08</v>
      </c>
      <c r="I250" s="7">
        <f t="shared" si="69"/>
        <v>88.56</v>
      </c>
      <c r="J250" s="6">
        <f t="shared" si="65"/>
        <v>0.82000000000000006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66"/>
        <v>2</v>
      </c>
      <c r="C251" s="199"/>
      <c r="D251" s="37" t="s">
        <v>19</v>
      </c>
      <c r="E251" s="6">
        <v>5.0000000000000001E-3</v>
      </c>
      <c r="F251" s="58">
        <f t="shared" si="67"/>
        <v>82</v>
      </c>
      <c r="G251" s="48">
        <f>Q25</f>
        <v>250</v>
      </c>
      <c r="H251" s="5">
        <f t="shared" si="70"/>
        <v>1.25</v>
      </c>
      <c r="I251" s="7">
        <f t="shared" si="69"/>
        <v>102.50000000000001</v>
      </c>
      <c r="J251" s="6">
        <f t="shared" si="65"/>
        <v>0.41000000000000003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66"/>
        <v>2</v>
      </c>
      <c r="C252" s="199"/>
      <c r="D252" s="37" t="s">
        <v>7</v>
      </c>
      <c r="E252" s="6">
        <v>3.0000000000000001E-3</v>
      </c>
      <c r="F252" s="58">
        <f t="shared" si="67"/>
        <v>82</v>
      </c>
      <c r="G252" s="48">
        <f>Q22</f>
        <v>160</v>
      </c>
      <c r="H252" s="5">
        <f t="shared" si="70"/>
        <v>0.48</v>
      </c>
      <c r="I252" s="7">
        <f t="shared" si="69"/>
        <v>39.36</v>
      </c>
      <c r="J252" s="6">
        <f t="shared" si="65"/>
        <v>0.246</v>
      </c>
    </row>
    <row r="253" spans="1:18" x14ac:dyDescent="0.25">
      <c r="A253" s="181"/>
      <c r="B253" s="60">
        <f t="shared" si="66"/>
        <v>2</v>
      </c>
      <c r="C253" s="238" t="s">
        <v>37</v>
      </c>
      <c r="D253" s="36" t="s">
        <v>8</v>
      </c>
      <c r="E253" s="6">
        <v>0.08</v>
      </c>
      <c r="F253" s="58">
        <f t="shared" si="67"/>
        <v>82</v>
      </c>
      <c r="G253" s="47">
        <f>Q10</f>
        <v>55</v>
      </c>
      <c r="H253" s="5">
        <f t="shared" si="70"/>
        <v>4.4000000000000004</v>
      </c>
      <c r="I253" s="7">
        <f t="shared" si="69"/>
        <v>360.8</v>
      </c>
      <c r="J253" s="8">
        <f t="shared" si="65"/>
        <v>6.5600000000000005</v>
      </c>
    </row>
    <row r="254" spans="1:18" x14ac:dyDescent="0.25">
      <c r="A254" s="181"/>
      <c r="B254" s="60">
        <f t="shared" si="66"/>
        <v>2</v>
      </c>
      <c r="C254" s="238"/>
      <c r="D254" s="36" t="s">
        <v>27</v>
      </c>
      <c r="E254" s="6">
        <v>5.0000000000000001E-3</v>
      </c>
      <c r="F254" s="58">
        <f t="shared" si="67"/>
        <v>82</v>
      </c>
      <c r="G254" s="47">
        <f>Q14</f>
        <v>820</v>
      </c>
      <c r="H254" s="5">
        <f t="shared" si="70"/>
        <v>4.0999999999999996</v>
      </c>
      <c r="I254" s="7">
        <f t="shared" si="69"/>
        <v>336.20000000000005</v>
      </c>
      <c r="J254" s="8">
        <f t="shared" si="65"/>
        <v>0.41000000000000003</v>
      </c>
    </row>
    <row r="255" spans="1:18" x14ac:dyDescent="0.25">
      <c r="A255" s="181"/>
      <c r="B255" s="60">
        <f t="shared" si="66"/>
        <v>2</v>
      </c>
      <c r="C255" s="238"/>
      <c r="D255" s="36" t="s">
        <v>69</v>
      </c>
      <c r="E255" s="6">
        <v>1.4999999999999999E-2</v>
      </c>
      <c r="F255" s="58">
        <f t="shared" si="67"/>
        <v>82</v>
      </c>
      <c r="G255" s="47">
        <f>Q24</f>
        <v>108</v>
      </c>
      <c r="H255" s="5">
        <f t="shared" si="70"/>
        <v>1.6199999999999999</v>
      </c>
      <c r="I255" s="7">
        <f t="shared" si="69"/>
        <v>132.84</v>
      </c>
      <c r="J255" s="8">
        <f t="shared" si="65"/>
        <v>1.23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66"/>
        <v>2</v>
      </c>
      <c r="C256" s="148" t="s">
        <v>65</v>
      </c>
      <c r="D256" s="38" t="s">
        <v>108</v>
      </c>
      <c r="E256" s="44">
        <v>0.2</v>
      </c>
      <c r="F256" s="58">
        <f t="shared" si="67"/>
        <v>82</v>
      </c>
      <c r="G256" s="47">
        <f>Q33</f>
        <v>80</v>
      </c>
      <c r="H256" s="149">
        <f t="shared" si="70"/>
        <v>16</v>
      </c>
      <c r="I256" s="7">
        <f t="shared" si="69"/>
        <v>1312.0000000000002</v>
      </c>
      <c r="J256" s="8">
        <f t="shared" si="65"/>
        <v>16.400000000000002</v>
      </c>
    </row>
    <row r="257" spans="1:45" ht="15.75" customHeight="1" x14ac:dyDescent="0.25">
      <c r="A257" s="181"/>
      <c r="B257" s="60">
        <f t="shared" si="66"/>
        <v>2</v>
      </c>
      <c r="C257" s="3" t="s">
        <v>38</v>
      </c>
      <c r="D257" s="41" t="s">
        <v>38</v>
      </c>
      <c r="E257" s="6">
        <v>0.04</v>
      </c>
      <c r="F257" s="58">
        <f t="shared" si="67"/>
        <v>82</v>
      </c>
      <c r="G257" s="47">
        <f>Q20</f>
        <v>45</v>
      </c>
      <c r="H257" s="5">
        <f t="shared" si="70"/>
        <v>1.8</v>
      </c>
      <c r="I257" s="7">
        <f t="shared" si="69"/>
        <v>147.60000000000002</v>
      </c>
      <c r="J257" s="8">
        <f t="shared" si="65"/>
        <v>3.2800000000000002</v>
      </c>
    </row>
    <row r="258" spans="1:45" ht="15.75" customHeight="1" x14ac:dyDescent="0.25">
      <c r="A258" s="191"/>
      <c r="B258" s="60">
        <f t="shared" si="66"/>
        <v>2</v>
      </c>
      <c r="C258" s="146" t="s">
        <v>22</v>
      </c>
      <c r="D258" s="39" t="s">
        <v>22</v>
      </c>
      <c r="E258" s="6">
        <v>0</v>
      </c>
      <c r="F258" s="58">
        <f t="shared" si="67"/>
        <v>82</v>
      </c>
      <c r="G258" s="48">
        <f>Q34</f>
        <v>108</v>
      </c>
      <c r="H258" s="5">
        <f t="shared" si="70"/>
        <v>0</v>
      </c>
      <c r="I258" s="7">
        <f t="shared" si="69"/>
        <v>0</v>
      </c>
      <c r="J258" s="8">
        <f t="shared" si="65"/>
        <v>0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44"/>
      <c r="G259" s="144"/>
      <c r="H259" s="2">
        <f>SUM(H234:H258)</f>
        <v>60.999999999999986</v>
      </c>
      <c r="I259" s="2">
        <f>SUM(I234:I258)</f>
        <v>5002.0000000000009</v>
      </c>
      <c r="J259" s="45">
        <f>SUM(J234:J258)</f>
        <v>59.504324999999994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B263*41</f>
        <v>82</v>
      </c>
      <c r="G263" s="47">
        <f>Q9</f>
        <v>40</v>
      </c>
      <c r="H263" s="149">
        <f t="shared" ref="H263:H268" si="71">G263*E263</f>
        <v>1.04</v>
      </c>
      <c r="I263" s="7">
        <f t="shared" ref="I263:I272" si="72">J263*G263</f>
        <v>85.28</v>
      </c>
      <c r="J263" s="8">
        <f t="shared" ref="J263:J280" si="73">F263*E263</f>
        <v>2.1320000000000001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82</v>
      </c>
      <c r="G264" s="47">
        <f>Q22</f>
        <v>160</v>
      </c>
      <c r="H264" s="149">
        <f t="shared" si="71"/>
        <v>0.96</v>
      </c>
      <c r="I264" s="7">
        <f t="shared" si="72"/>
        <v>78.72</v>
      </c>
      <c r="J264" s="8">
        <f t="shared" si="73"/>
        <v>0.49199999999999999</v>
      </c>
      <c r="L264" s="17"/>
    </row>
    <row r="265" spans="1:45" ht="15.75" customHeight="1" x14ac:dyDescent="0.25">
      <c r="A265" s="181"/>
      <c r="B265" s="60">
        <f t="shared" ref="B265:B280" si="74">B264</f>
        <v>2</v>
      </c>
      <c r="C265" s="193"/>
      <c r="D265" s="36" t="s">
        <v>8</v>
      </c>
      <c r="E265" s="44">
        <v>3.5000000000000003E-2</v>
      </c>
      <c r="F265" s="58">
        <f t="shared" ref="F265:F280" si="75">F264</f>
        <v>82</v>
      </c>
      <c r="G265" s="47">
        <f>Q10</f>
        <v>55</v>
      </c>
      <c r="H265" s="149">
        <f t="shared" si="71"/>
        <v>1.9250000000000003</v>
      </c>
      <c r="I265" s="7">
        <f t="shared" si="72"/>
        <v>157.85</v>
      </c>
      <c r="J265" s="8">
        <f t="shared" si="73"/>
        <v>2.87</v>
      </c>
      <c r="L265" s="17"/>
    </row>
    <row r="266" spans="1:45" ht="15.75" customHeight="1" x14ac:dyDescent="0.25">
      <c r="A266" s="181"/>
      <c r="B266" s="60">
        <f t="shared" si="74"/>
        <v>2</v>
      </c>
      <c r="C266" s="193"/>
      <c r="D266" s="36" t="s">
        <v>10</v>
      </c>
      <c r="E266" s="44">
        <v>2.5000000000000001E-2</v>
      </c>
      <c r="F266" s="58">
        <f t="shared" si="75"/>
        <v>82</v>
      </c>
      <c r="G266" s="47">
        <f>Q28</f>
        <v>55</v>
      </c>
      <c r="H266" s="149">
        <f t="shared" si="71"/>
        <v>1.375</v>
      </c>
      <c r="I266" s="7">
        <f t="shared" si="72"/>
        <v>112.75000000000001</v>
      </c>
      <c r="J266" s="8">
        <f t="shared" si="73"/>
        <v>2.0500000000000003</v>
      </c>
      <c r="L266" s="17"/>
    </row>
    <row r="267" spans="1:45" ht="15.75" customHeight="1" x14ac:dyDescent="0.25">
      <c r="A267" s="181"/>
      <c r="B267" s="60">
        <f t="shared" si="74"/>
        <v>2</v>
      </c>
      <c r="C267" s="193"/>
      <c r="D267" s="36" t="s">
        <v>9</v>
      </c>
      <c r="E267" s="44">
        <v>1.9E-2</v>
      </c>
      <c r="F267" s="58">
        <f t="shared" si="75"/>
        <v>82</v>
      </c>
      <c r="G267" s="47">
        <f>Q11</f>
        <v>50</v>
      </c>
      <c r="H267" s="149">
        <f t="shared" si="71"/>
        <v>0.95</v>
      </c>
      <c r="I267" s="7">
        <f t="shared" si="72"/>
        <v>77.900000000000006</v>
      </c>
      <c r="J267" s="8">
        <f t="shared" si="73"/>
        <v>1.5580000000000001</v>
      </c>
      <c r="L267" s="17"/>
    </row>
    <row r="268" spans="1:45" ht="15.75" customHeight="1" x14ac:dyDescent="0.25">
      <c r="A268" s="181"/>
      <c r="B268" s="60">
        <f t="shared" si="74"/>
        <v>2</v>
      </c>
      <c r="C268" s="194"/>
      <c r="D268" s="36" t="s">
        <v>11</v>
      </c>
      <c r="E268" s="44">
        <v>1.7999999999999999E-2</v>
      </c>
      <c r="F268" s="58">
        <f t="shared" si="75"/>
        <v>82</v>
      </c>
      <c r="G268" s="47">
        <f>Q12</f>
        <v>45</v>
      </c>
      <c r="H268" s="149">
        <f t="shared" si="71"/>
        <v>0.80999999999999994</v>
      </c>
      <c r="I268" s="7">
        <f t="shared" si="72"/>
        <v>66.42</v>
      </c>
      <c r="J268" s="8">
        <f t="shared" si="73"/>
        <v>1.476</v>
      </c>
    </row>
    <row r="269" spans="1:45" ht="15.75" customHeight="1" x14ac:dyDescent="0.25">
      <c r="A269" s="181"/>
      <c r="B269" s="60">
        <f t="shared" si="74"/>
        <v>2</v>
      </c>
      <c r="C269" s="192" t="s">
        <v>28</v>
      </c>
      <c r="D269" s="36" t="s">
        <v>81</v>
      </c>
      <c r="E269" s="6">
        <f>H269/G269</f>
        <v>6.0274999999999981E-2</v>
      </c>
      <c r="F269" s="58">
        <f t="shared" si="75"/>
        <v>82</v>
      </c>
      <c r="G269" s="49">
        <f>Q17</f>
        <v>400</v>
      </c>
      <c r="H269" s="5">
        <f>61-H263-H264-H265-H266-H267-H268-H270-H271-H272-H273-H274-H275-H276-H277-H278-H279-H280</f>
        <v>24.109999999999992</v>
      </c>
      <c r="I269" s="7">
        <f t="shared" si="72"/>
        <v>1977.0199999999995</v>
      </c>
      <c r="J269" s="8">
        <f t="shared" si="73"/>
        <v>4.9425499999999989</v>
      </c>
    </row>
    <row r="270" spans="1:45" ht="15.75" customHeight="1" x14ac:dyDescent="0.25">
      <c r="A270" s="181"/>
      <c r="B270" s="60">
        <f t="shared" si="74"/>
        <v>2</v>
      </c>
      <c r="C270" s="193"/>
      <c r="D270" s="36" t="s">
        <v>57</v>
      </c>
      <c r="E270" s="6">
        <v>0.03</v>
      </c>
      <c r="F270" s="58">
        <f t="shared" si="75"/>
        <v>82</v>
      </c>
      <c r="G270" s="49">
        <f>Q29</f>
        <v>130</v>
      </c>
      <c r="H270" s="5">
        <f>G270*E270</f>
        <v>3.9</v>
      </c>
      <c r="I270" s="7">
        <f t="shared" si="72"/>
        <v>319.8</v>
      </c>
      <c r="J270" s="8">
        <f t="shared" si="73"/>
        <v>2.46</v>
      </c>
    </row>
    <row r="271" spans="1:45" ht="15.75" customHeight="1" x14ac:dyDescent="0.25">
      <c r="A271" s="181"/>
      <c r="B271" s="60">
        <f t="shared" si="74"/>
        <v>2</v>
      </c>
      <c r="C271" s="193"/>
      <c r="D271" s="36" t="s">
        <v>32</v>
      </c>
      <c r="E271" s="6">
        <v>1.2E-2</v>
      </c>
      <c r="F271" s="58">
        <f t="shared" si="75"/>
        <v>82</v>
      </c>
      <c r="G271" s="49">
        <f>Q13</f>
        <v>220</v>
      </c>
      <c r="H271" s="5">
        <f>G271*E271</f>
        <v>2.64</v>
      </c>
      <c r="I271" s="7">
        <f t="shared" si="72"/>
        <v>216.48</v>
      </c>
      <c r="J271" s="8">
        <f t="shared" si="73"/>
        <v>0.98399999999999999</v>
      </c>
    </row>
    <row r="272" spans="1:45" ht="15.75" customHeight="1" x14ac:dyDescent="0.25">
      <c r="A272" s="181"/>
      <c r="B272" s="60">
        <f t="shared" si="74"/>
        <v>2</v>
      </c>
      <c r="C272" s="193"/>
      <c r="D272" s="36" t="s">
        <v>24</v>
      </c>
      <c r="E272" s="6">
        <v>2E-3</v>
      </c>
      <c r="F272" s="58">
        <f t="shared" si="75"/>
        <v>82</v>
      </c>
      <c r="G272" s="47">
        <f>Q30</f>
        <v>295</v>
      </c>
      <c r="H272" s="5">
        <f>G272*E272</f>
        <v>0.59</v>
      </c>
      <c r="I272" s="7">
        <f t="shared" si="72"/>
        <v>48.38</v>
      </c>
      <c r="J272" s="8">
        <f t="shared" si="73"/>
        <v>0.16400000000000001</v>
      </c>
    </row>
    <row r="273" spans="1:18" x14ac:dyDescent="0.25">
      <c r="A273" s="181"/>
      <c r="B273" s="60">
        <f t="shared" si="74"/>
        <v>2</v>
      </c>
      <c r="C273" s="194"/>
      <c r="D273" s="36" t="s">
        <v>79</v>
      </c>
      <c r="E273" s="6">
        <v>0.2</v>
      </c>
      <c r="F273" s="58">
        <f t="shared" si="75"/>
        <v>82</v>
      </c>
      <c r="G273" s="47"/>
      <c r="H273" s="5"/>
      <c r="I273" s="7"/>
      <c r="J273" s="8">
        <f t="shared" si="73"/>
        <v>16.400000000000002</v>
      </c>
    </row>
    <row r="274" spans="1:18" x14ac:dyDescent="0.25">
      <c r="A274" s="181"/>
      <c r="B274" s="60">
        <f t="shared" si="74"/>
        <v>2</v>
      </c>
      <c r="C274" s="192" t="s">
        <v>82</v>
      </c>
      <c r="D274" s="36" t="s">
        <v>8</v>
      </c>
      <c r="E274" s="6">
        <v>0.2</v>
      </c>
      <c r="F274" s="58">
        <f t="shared" si="75"/>
        <v>82</v>
      </c>
      <c r="G274" s="47">
        <f>Q10</f>
        <v>55</v>
      </c>
      <c r="H274" s="5">
        <f>G274*E274</f>
        <v>11</v>
      </c>
      <c r="I274" s="7">
        <f>J274*G274</f>
        <v>902.00000000000011</v>
      </c>
      <c r="J274" s="8">
        <f t="shared" si="73"/>
        <v>16.400000000000002</v>
      </c>
    </row>
    <row r="275" spans="1:18" x14ac:dyDescent="0.25">
      <c r="A275" s="181"/>
      <c r="B275" s="60">
        <f t="shared" si="74"/>
        <v>2</v>
      </c>
      <c r="C275" s="194"/>
      <c r="D275" s="36" t="s">
        <v>27</v>
      </c>
      <c r="E275" s="6">
        <v>5.0000000000000001E-3</v>
      </c>
      <c r="F275" s="58">
        <f t="shared" si="75"/>
        <v>82</v>
      </c>
      <c r="G275" s="47">
        <f>Q14</f>
        <v>820</v>
      </c>
      <c r="H275" s="5">
        <f>G275*E275</f>
        <v>4.0999999999999996</v>
      </c>
      <c r="I275" s="7">
        <f>J275*G275</f>
        <v>336.20000000000005</v>
      </c>
      <c r="J275" s="8">
        <f t="shared" si="73"/>
        <v>0.41000000000000003</v>
      </c>
    </row>
    <row r="276" spans="1:18" x14ac:dyDescent="0.25">
      <c r="A276" s="181"/>
      <c r="B276" s="60">
        <f t="shared" si="7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5"/>
        <v>82</v>
      </c>
      <c r="G276" s="49">
        <f>Q21</f>
        <v>80</v>
      </c>
      <c r="H276" s="5">
        <f>G276*E276</f>
        <v>3.6799999999999997</v>
      </c>
      <c r="I276" s="7">
        <f>J276*G276</f>
        <v>301.76</v>
      </c>
      <c r="J276" s="8">
        <f t="shared" si="73"/>
        <v>3.7719999999999998</v>
      </c>
    </row>
    <row r="277" spans="1:18" x14ac:dyDescent="0.25">
      <c r="A277" s="181"/>
      <c r="B277" s="60">
        <f t="shared" si="74"/>
        <v>2</v>
      </c>
      <c r="C277" s="184"/>
      <c r="D277" s="36" t="s">
        <v>12</v>
      </c>
      <c r="E277" s="6">
        <v>2.4E-2</v>
      </c>
      <c r="F277" s="58">
        <f t="shared" si="75"/>
        <v>82</v>
      </c>
      <c r="G277" s="47">
        <f>Q15</f>
        <v>80</v>
      </c>
      <c r="H277" s="5">
        <f>G277*E277</f>
        <v>1.92</v>
      </c>
      <c r="I277" s="7">
        <f>J277*G277</f>
        <v>157.44</v>
      </c>
      <c r="J277" s="8">
        <f t="shared" si="73"/>
        <v>1.968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74"/>
        <v>2</v>
      </c>
      <c r="C278" s="184"/>
      <c r="D278" s="36" t="s">
        <v>13</v>
      </c>
      <c r="E278" s="40">
        <v>2.0000000000000001E-4</v>
      </c>
      <c r="F278" s="58">
        <f t="shared" si="75"/>
        <v>82</v>
      </c>
      <c r="G278" s="47">
        <f>Q16</f>
        <v>1000</v>
      </c>
      <c r="H278" s="5">
        <f>G278*E278</f>
        <v>0.2</v>
      </c>
      <c r="I278" s="7">
        <f>J278*G278</f>
        <v>16.400000000000002</v>
      </c>
      <c r="J278" s="8">
        <f t="shared" si="73"/>
        <v>1.6400000000000001E-2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74"/>
        <v>2</v>
      </c>
      <c r="C279" s="185"/>
      <c r="D279" s="36" t="s">
        <v>79</v>
      </c>
      <c r="E279" s="6">
        <v>0.17199999999999999</v>
      </c>
      <c r="F279" s="58">
        <f t="shared" si="75"/>
        <v>82</v>
      </c>
      <c r="G279" s="47"/>
      <c r="H279" s="5"/>
      <c r="I279" s="7"/>
      <c r="J279" s="8">
        <f t="shared" si="73"/>
        <v>14.103999999999999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74"/>
        <v>2</v>
      </c>
      <c r="C280" s="3" t="s">
        <v>38</v>
      </c>
      <c r="D280" s="41" t="s">
        <v>38</v>
      </c>
      <c r="E280" s="6">
        <v>0.04</v>
      </c>
      <c r="F280" s="58">
        <f t="shared" si="75"/>
        <v>82</v>
      </c>
      <c r="G280" s="47">
        <f>Q20</f>
        <v>45</v>
      </c>
      <c r="H280" s="5">
        <f>G280*E280</f>
        <v>1.8</v>
      </c>
      <c r="I280" s="7">
        <f>J280*G280</f>
        <v>147.60000000000002</v>
      </c>
      <c r="J280" s="8">
        <f t="shared" si="73"/>
        <v>3.2800000000000002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44"/>
      <c r="G281" s="144"/>
      <c r="H281" s="2">
        <f>SUM(H263:H280)</f>
        <v>61</v>
      </c>
      <c r="I281" s="2">
        <f>SUM(I263:I280)</f>
        <v>5002</v>
      </c>
      <c r="J281" s="45">
        <f>SUM(J263:J280)</f>
        <v>75.478949999999998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B282*31</f>
        <v>62</v>
      </c>
      <c r="G282" s="49">
        <f>Q8</f>
        <v>60</v>
      </c>
      <c r="H282" s="5">
        <f t="shared" ref="H282:H291" si="76">G282*E282</f>
        <v>3.5999999999999996</v>
      </c>
      <c r="I282" s="7">
        <f t="shared" ref="I282:I291" si="77">J282*G282</f>
        <v>223.2</v>
      </c>
      <c r="J282" s="8">
        <f>F282*E282</f>
        <v>3.7199999999999998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62</v>
      </c>
      <c r="G283" s="49">
        <f>Q11</f>
        <v>50</v>
      </c>
      <c r="H283" s="5">
        <f t="shared" si="76"/>
        <v>0.4</v>
      </c>
      <c r="I283" s="7">
        <f t="shared" si="77"/>
        <v>24.8</v>
      </c>
      <c r="J283" s="8">
        <f t="shared" ref="J283:J304" si="78">F283*E283</f>
        <v>0.496</v>
      </c>
    </row>
    <row r="284" spans="1:18" x14ac:dyDescent="0.25">
      <c r="A284" s="181"/>
      <c r="B284" s="60">
        <f t="shared" ref="B284:B304" si="79">B283</f>
        <v>2</v>
      </c>
      <c r="C284" s="182"/>
      <c r="D284" s="37" t="s">
        <v>13</v>
      </c>
      <c r="E284" s="40">
        <v>2.0000000000000001E-4</v>
      </c>
      <c r="F284" s="58">
        <f t="shared" ref="F284:F304" si="80">F283</f>
        <v>62</v>
      </c>
      <c r="G284" s="49">
        <f>Q16</f>
        <v>1000</v>
      </c>
      <c r="H284" s="5">
        <f t="shared" si="76"/>
        <v>0.2</v>
      </c>
      <c r="I284" s="7">
        <f t="shared" si="77"/>
        <v>12.400000000000002</v>
      </c>
      <c r="J284" s="8">
        <f t="shared" si="78"/>
        <v>1.2400000000000001E-2</v>
      </c>
    </row>
    <row r="285" spans="1:18" x14ac:dyDescent="0.25">
      <c r="A285" s="181"/>
      <c r="B285" s="60">
        <f t="shared" si="79"/>
        <v>2</v>
      </c>
      <c r="C285" s="182"/>
      <c r="D285" s="36" t="s">
        <v>12</v>
      </c>
      <c r="E285" s="6">
        <v>3.0000000000000001E-3</v>
      </c>
      <c r="F285" s="58">
        <f t="shared" si="80"/>
        <v>62</v>
      </c>
      <c r="G285" s="49">
        <f>Q15</f>
        <v>80</v>
      </c>
      <c r="H285" s="5">
        <f t="shared" si="76"/>
        <v>0.24</v>
      </c>
      <c r="I285" s="7">
        <f t="shared" si="77"/>
        <v>14.879999999999999</v>
      </c>
      <c r="J285" s="8">
        <f t="shared" si="78"/>
        <v>0.186</v>
      </c>
    </row>
    <row r="286" spans="1:18" x14ac:dyDescent="0.25">
      <c r="A286" s="181"/>
      <c r="B286" s="60">
        <f t="shared" si="79"/>
        <v>2</v>
      </c>
      <c r="C286" s="182"/>
      <c r="D286" s="37" t="s">
        <v>7</v>
      </c>
      <c r="E286" s="6">
        <v>3.0000000000000001E-3</v>
      </c>
      <c r="F286" s="58">
        <f t="shared" si="80"/>
        <v>62</v>
      </c>
      <c r="G286" s="47">
        <f>Q22</f>
        <v>160</v>
      </c>
      <c r="H286" s="5">
        <f t="shared" si="76"/>
        <v>0.48</v>
      </c>
      <c r="I286" s="7">
        <f t="shared" si="77"/>
        <v>29.759999999999998</v>
      </c>
      <c r="J286" s="8">
        <f t="shared" si="78"/>
        <v>0.186</v>
      </c>
    </row>
    <row r="287" spans="1:18" x14ac:dyDescent="0.25">
      <c r="A287" s="181"/>
      <c r="B287" s="60">
        <f t="shared" si="79"/>
        <v>2</v>
      </c>
      <c r="C287" s="183" t="s">
        <v>23</v>
      </c>
      <c r="D287" s="36" t="s">
        <v>8</v>
      </c>
      <c r="E287" s="6">
        <v>0.1</v>
      </c>
      <c r="F287" s="58">
        <f t="shared" si="80"/>
        <v>62</v>
      </c>
      <c r="G287" s="47">
        <f>Q10</f>
        <v>55</v>
      </c>
      <c r="H287" s="5">
        <f t="shared" si="76"/>
        <v>5.5</v>
      </c>
      <c r="I287" s="7">
        <f t="shared" si="77"/>
        <v>341</v>
      </c>
      <c r="J287" s="8">
        <f t="shared" si="78"/>
        <v>6.2</v>
      </c>
    </row>
    <row r="288" spans="1:18" x14ac:dyDescent="0.25">
      <c r="A288" s="181"/>
      <c r="B288" s="60">
        <f t="shared" si="79"/>
        <v>2</v>
      </c>
      <c r="C288" s="184"/>
      <c r="D288" s="36" t="s">
        <v>18</v>
      </c>
      <c r="E288" s="6">
        <v>0.02</v>
      </c>
      <c r="F288" s="58">
        <f t="shared" si="80"/>
        <v>62</v>
      </c>
      <c r="G288" s="47">
        <f>Q23</f>
        <v>58</v>
      </c>
      <c r="H288" s="5">
        <f t="shared" si="76"/>
        <v>1.1599999999999999</v>
      </c>
      <c r="I288" s="7">
        <f t="shared" si="77"/>
        <v>71.92</v>
      </c>
      <c r="J288" s="8">
        <f t="shared" si="78"/>
        <v>1.24</v>
      </c>
    </row>
    <row r="289" spans="1:45" ht="15.75" customHeight="1" x14ac:dyDescent="0.25">
      <c r="A289" s="181"/>
      <c r="B289" s="60">
        <f t="shared" si="79"/>
        <v>2</v>
      </c>
      <c r="C289" s="184"/>
      <c r="D289" s="36" t="s">
        <v>9</v>
      </c>
      <c r="E289" s="6">
        <v>1.3000000000000001E-2</v>
      </c>
      <c r="F289" s="58">
        <f t="shared" si="80"/>
        <v>62</v>
      </c>
      <c r="G289" s="47">
        <f>Q11</f>
        <v>50</v>
      </c>
      <c r="H289" s="5">
        <f t="shared" si="76"/>
        <v>0.65</v>
      </c>
      <c r="I289" s="7">
        <f t="shared" si="77"/>
        <v>40.300000000000004</v>
      </c>
      <c r="J289" s="8">
        <f t="shared" si="78"/>
        <v>0.80600000000000005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79"/>
        <v>2</v>
      </c>
      <c r="C290" s="184"/>
      <c r="D290" s="37" t="s">
        <v>11</v>
      </c>
      <c r="E290" s="6">
        <v>1.2E-2</v>
      </c>
      <c r="F290" s="58">
        <f t="shared" si="80"/>
        <v>62</v>
      </c>
      <c r="G290" s="47">
        <f>Q12</f>
        <v>45</v>
      </c>
      <c r="H290" s="5">
        <f t="shared" si="76"/>
        <v>0.54</v>
      </c>
      <c r="I290" s="7">
        <f t="shared" si="77"/>
        <v>33.479999999999997</v>
      </c>
      <c r="J290" s="8">
        <f t="shared" si="78"/>
        <v>0.74399999999999999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79"/>
        <v>2</v>
      </c>
      <c r="C291" s="184"/>
      <c r="D291" s="37" t="s">
        <v>7</v>
      </c>
      <c r="E291" s="6">
        <v>5.0000000000000001E-3</v>
      </c>
      <c r="F291" s="58">
        <f t="shared" si="80"/>
        <v>62</v>
      </c>
      <c r="G291" s="47">
        <f>Q22</f>
        <v>160</v>
      </c>
      <c r="H291" s="5">
        <f t="shared" si="76"/>
        <v>0.8</v>
      </c>
      <c r="I291" s="7">
        <f t="shared" si="77"/>
        <v>49.6</v>
      </c>
      <c r="J291" s="8">
        <f t="shared" si="78"/>
        <v>0.31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79"/>
        <v>2</v>
      </c>
      <c r="C292" s="185"/>
      <c r="D292" s="37" t="s">
        <v>79</v>
      </c>
      <c r="E292" s="6">
        <v>0.17499999999999999</v>
      </c>
      <c r="F292" s="58">
        <f t="shared" si="80"/>
        <v>62</v>
      </c>
      <c r="G292" s="48"/>
      <c r="H292" s="149"/>
      <c r="I292" s="7"/>
      <c r="J292" s="6">
        <f t="shared" si="78"/>
        <v>10.85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79"/>
        <v>2</v>
      </c>
      <c r="C293" s="186" t="s">
        <v>34</v>
      </c>
      <c r="D293" s="36" t="s">
        <v>61</v>
      </c>
      <c r="E293" s="6">
        <f>H293/G293</f>
        <v>7.2825641025641069E-2</v>
      </c>
      <c r="F293" s="58">
        <f t="shared" si="80"/>
        <v>62</v>
      </c>
      <c r="G293" s="47">
        <f>Q32</f>
        <v>195</v>
      </c>
      <c r="H293" s="5">
        <f>61-H282-H283-H284-H285-H286-H287-H288-H289-H290-H291-H294-H295-H296-H297-H298-H299-H300-H302-H303-H304</f>
        <v>14.201000000000008</v>
      </c>
      <c r="I293" s="7">
        <f t="shared" ref="I293:I300" si="81">J293*G293</f>
        <v>880.46200000000056</v>
      </c>
      <c r="J293" s="8">
        <f t="shared" si="78"/>
        <v>4.5151897435897466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79"/>
        <v>2</v>
      </c>
      <c r="C294" s="187"/>
      <c r="D294" s="36" t="s">
        <v>9</v>
      </c>
      <c r="E294" s="6">
        <v>0.02</v>
      </c>
      <c r="F294" s="58">
        <f t="shared" si="80"/>
        <v>62</v>
      </c>
      <c r="G294" s="49">
        <f>Q11</f>
        <v>50</v>
      </c>
      <c r="H294" s="5">
        <f t="shared" ref="H294:H300" si="82">G294*E294</f>
        <v>1</v>
      </c>
      <c r="I294" s="7">
        <f t="shared" si="81"/>
        <v>62</v>
      </c>
      <c r="J294" s="8">
        <f t="shared" si="78"/>
        <v>1.24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79"/>
        <v>2</v>
      </c>
      <c r="C295" s="187"/>
      <c r="D295" s="37" t="s">
        <v>11</v>
      </c>
      <c r="E295" s="6">
        <v>1.2999999999999999E-2</v>
      </c>
      <c r="F295" s="58">
        <f t="shared" si="80"/>
        <v>62</v>
      </c>
      <c r="G295" s="47">
        <f>Q12</f>
        <v>45</v>
      </c>
      <c r="H295" s="5">
        <f t="shared" si="82"/>
        <v>0.58499999999999996</v>
      </c>
      <c r="I295" s="7">
        <f t="shared" si="81"/>
        <v>36.269999999999996</v>
      </c>
      <c r="J295" s="8">
        <f t="shared" si="78"/>
        <v>0.80599999999999994</v>
      </c>
    </row>
    <row r="296" spans="1:45" ht="15.75" customHeight="1" x14ac:dyDescent="0.25">
      <c r="A296" s="181"/>
      <c r="B296" s="60">
        <f t="shared" si="79"/>
        <v>2</v>
      </c>
      <c r="C296" s="187"/>
      <c r="D296" s="37" t="s">
        <v>27</v>
      </c>
      <c r="E296" s="6">
        <v>0.01</v>
      </c>
      <c r="F296" s="58">
        <f t="shared" si="80"/>
        <v>62</v>
      </c>
      <c r="G296" s="47">
        <f>Q14</f>
        <v>820</v>
      </c>
      <c r="H296" s="5">
        <f t="shared" si="82"/>
        <v>8.1999999999999993</v>
      </c>
      <c r="I296" s="7">
        <f t="shared" si="81"/>
        <v>508.4</v>
      </c>
      <c r="J296" s="8">
        <f t="shared" si="78"/>
        <v>0.62</v>
      </c>
    </row>
    <row r="297" spans="1:45" ht="15.75" customHeight="1" x14ac:dyDescent="0.25">
      <c r="A297" s="181"/>
      <c r="B297" s="60">
        <f t="shared" si="79"/>
        <v>2</v>
      </c>
      <c r="C297" s="188"/>
      <c r="D297" s="37" t="s">
        <v>87</v>
      </c>
      <c r="E297" s="6">
        <v>5.8000000000000003E-2</v>
      </c>
      <c r="F297" s="58">
        <f t="shared" si="80"/>
        <v>62</v>
      </c>
      <c r="G297" s="47">
        <f>Q18</f>
        <v>78</v>
      </c>
      <c r="H297" s="5">
        <f t="shared" si="82"/>
        <v>4.524</v>
      </c>
      <c r="I297" s="7">
        <f t="shared" si="81"/>
        <v>280.488</v>
      </c>
      <c r="J297" s="8">
        <f>F297*E297</f>
        <v>3.5960000000000001</v>
      </c>
    </row>
    <row r="298" spans="1:45" ht="15.75" customHeight="1" x14ac:dyDescent="0.25">
      <c r="A298" s="181"/>
      <c r="B298" s="60">
        <f t="shared" si="79"/>
        <v>2</v>
      </c>
      <c r="C298" s="183" t="s">
        <v>163</v>
      </c>
      <c r="D298" s="36" t="s">
        <v>164</v>
      </c>
      <c r="E298" s="6">
        <v>0.05</v>
      </c>
      <c r="F298" s="58">
        <f t="shared" si="80"/>
        <v>62</v>
      </c>
      <c r="G298" s="53">
        <f>Q19</f>
        <v>140</v>
      </c>
      <c r="H298" s="43">
        <f t="shared" si="82"/>
        <v>7</v>
      </c>
      <c r="I298" s="43">
        <f t="shared" si="81"/>
        <v>434</v>
      </c>
      <c r="J298" s="6">
        <f>F298*E298</f>
        <v>3.1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79"/>
        <v>2</v>
      </c>
      <c r="C299" s="184"/>
      <c r="D299" s="36" t="s">
        <v>12</v>
      </c>
      <c r="E299" s="6">
        <v>2.4E-2</v>
      </c>
      <c r="F299" s="58">
        <f t="shared" si="80"/>
        <v>62</v>
      </c>
      <c r="G299" s="47">
        <f>Q15</f>
        <v>80</v>
      </c>
      <c r="H299" s="5">
        <f t="shared" si="82"/>
        <v>1.92</v>
      </c>
      <c r="I299" s="7">
        <f t="shared" si="81"/>
        <v>119.03999999999999</v>
      </c>
      <c r="J299" s="8">
        <f t="shared" si="78"/>
        <v>1.488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79"/>
        <v>2</v>
      </c>
      <c r="C300" s="184"/>
      <c r="D300" s="36" t="s">
        <v>13</v>
      </c>
      <c r="E300" s="40">
        <v>2.0000000000000001E-4</v>
      </c>
      <c r="F300" s="58">
        <f t="shared" si="80"/>
        <v>62</v>
      </c>
      <c r="G300" s="47">
        <f>Q16</f>
        <v>1000</v>
      </c>
      <c r="H300" s="5">
        <f t="shared" si="82"/>
        <v>0.2</v>
      </c>
      <c r="I300" s="7">
        <f t="shared" si="81"/>
        <v>12.400000000000002</v>
      </c>
      <c r="J300" s="8">
        <f t="shared" si="78"/>
        <v>1.2400000000000001E-2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79"/>
        <v>2</v>
      </c>
      <c r="C301" s="185"/>
      <c r="D301" s="36" t="s">
        <v>79</v>
      </c>
      <c r="E301" s="6">
        <v>0.17199999999999999</v>
      </c>
      <c r="F301" s="58">
        <f t="shared" si="80"/>
        <v>62</v>
      </c>
      <c r="G301" s="47"/>
      <c r="H301" s="5"/>
      <c r="I301" s="7"/>
      <c r="J301" s="8">
        <f t="shared" si="78"/>
        <v>10.664</v>
      </c>
    </row>
    <row r="302" spans="1:45" ht="15.75" customHeight="1" x14ac:dyDescent="0.25">
      <c r="A302" s="181"/>
      <c r="B302" s="60">
        <f t="shared" si="79"/>
        <v>2</v>
      </c>
      <c r="C302" s="3" t="s">
        <v>38</v>
      </c>
      <c r="D302" s="41" t="s">
        <v>38</v>
      </c>
      <c r="E302" s="6">
        <v>0.04</v>
      </c>
      <c r="F302" s="58">
        <f t="shared" si="80"/>
        <v>62</v>
      </c>
      <c r="G302" s="47">
        <f>Q20</f>
        <v>45</v>
      </c>
      <c r="H302" s="5">
        <f>G302*E302</f>
        <v>1.8</v>
      </c>
      <c r="I302" s="7">
        <f>J302*G302</f>
        <v>111.6</v>
      </c>
      <c r="J302" s="8">
        <f t="shared" si="78"/>
        <v>2.48</v>
      </c>
    </row>
    <row r="303" spans="1:45" ht="15.75" customHeight="1" x14ac:dyDescent="0.25">
      <c r="A303" s="181"/>
      <c r="B303" s="60">
        <f t="shared" si="79"/>
        <v>2</v>
      </c>
      <c r="C303" s="146" t="s">
        <v>22</v>
      </c>
      <c r="D303" s="39" t="s">
        <v>22</v>
      </c>
      <c r="E303" s="6">
        <v>0</v>
      </c>
      <c r="F303" s="58">
        <f t="shared" si="80"/>
        <v>62</v>
      </c>
      <c r="G303" s="48">
        <f>Q34</f>
        <v>108</v>
      </c>
      <c r="H303" s="5">
        <f>G303*E303</f>
        <v>0</v>
      </c>
      <c r="I303" s="7">
        <f>J303*G303</f>
        <v>0</v>
      </c>
      <c r="J303" s="8">
        <f t="shared" si="78"/>
        <v>0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79"/>
        <v>2</v>
      </c>
      <c r="C304" s="147" t="s">
        <v>14</v>
      </c>
      <c r="D304" s="36" t="s">
        <v>14</v>
      </c>
      <c r="E304" s="8">
        <v>0.1</v>
      </c>
      <c r="F304" s="58">
        <f t="shared" si="80"/>
        <v>62</v>
      </c>
      <c r="G304" s="48">
        <f>Q21</f>
        <v>80</v>
      </c>
      <c r="H304" s="5">
        <f>G304*E304</f>
        <v>8</v>
      </c>
      <c r="I304" s="7">
        <f>J304*G304</f>
        <v>496</v>
      </c>
      <c r="J304" s="8">
        <f t="shared" si="78"/>
        <v>6.2</v>
      </c>
    </row>
    <row r="305" spans="1:17" x14ac:dyDescent="0.25">
      <c r="A305" s="174" t="s">
        <v>41</v>
      </c>
      <c r="B305" s="174"/>
      <c r="C305" s="174"/>
      <c r="D305" s="174"/>
      <c r="E305" s="144"/>
      <c r="F305" s="144"/>
      <c r="G305" s="144"/>
      <c r="H305" s="2">
        <f>SUM(H282:H304)</f>
        <v>61.000000000000014</v>
      </c>
      <c r="I305" s="2">
        <f>SUM(I282:I304)</f>
        <v>3782.0000000000005</v>
      </c>
      <c r="J305" s="45">
        <f>SUM(J282:J304)</f>
        <v>59.471989743589745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47580</v>
      </c>
      <c r="J306" s="54">
        <f>J29+J51+J73+J91+J128+J152+J178+J202+J233+J259+J281+J305</f>
        <v>671.99628397435913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3" spans="1:17" x14ac:dyDescent="0.25">
      <c r="I313" s="20"/>
    </row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1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S313"/>
  <sheetViews>
    <sheetView workbookViewId="0">
      <selection activeCell="P17" sqref="P17"/>
    </sheetView>
  </sheetViews>
  <sheetFormatPr defaultColWidth="9.140625" defaultRowHeight="15" x14ac:dyDescent="0.25"/>
  <cols>
    <col min="1" max="1" width="4" style="13" customWidth="1"/>
    <col min="2" max="2" width="5" style="13" customWidth="1"/>
    <col min="3" max="3" width="20" style="13" customWidth="1"/>
    <col min="4" max="4" width="20.28515625" style="13" customWidth="1"/>
    <col min="5" max="5" width="8" style="13" customWidth="1"/>
    <col min="6" max="6" width="5.28515625" style="13" customWidth="1"/>
    <col min="7" max="7" width="6.140625" style="13" customWidth="1"/>
    <col min="8" max="8" width="8.28515625" style="13" customWidth="1"/>
    <col min="9" max="9" width="10.5703125" style="13" customWidth="1"/>
    <col min="10" max="10" width="9.5703125" style="20" customWidth="1"/>
    <col min="11" max="11" width="2.7109375" customWidth="1"/>
    <col min="12" max="12" width="24.5703125" style="13" customWidth="1"/>
    <col min="13" max="13" width="13" style="13" customWidth="1"/>
    <col min="14" max="14" width="12.7109375" style="13" customWidth="1"/>
    <col min="15" max="15" width="7.85546875" style="13" customWidth="1"/>
    <col min="16" max="16" width="12.85546875" style="13" customWidth="1"/>
    <col min="17" max="17" width="8" style="22" customWidth="1"/>
    <col min="18" max="18" width="13.140625" style="13" customWidth="1"/>
    <col min="19" max="19" width="10.42578125" style="13" customWidth="1"/>
    <col min="20" max="20" width="9.140625" style="13"/>
    <col min="21" max="21" width="10.5703125" style="13" customWidth="1"/>
    <col min="22" max="16384" width="9.140625" style="13"/>
  </cols>
  <sheetData>
    <row r="2" spans="1:21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21" s="14" customFormat="1" ht="15.75" x14ac:dyDescent="0.25">
      <c r="A3" s="218" t="s">
        <v>160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160</v>
      </c>
      <c r="M3" s="219"/>
      <c r="N3" s="219"/>
      <c r="O3" s="219"/>
      <c r="P3" s="219"/>
      <c r="Q3" s="219"/>
      <c r="R3" s="219"/>
    </row>
    <row r="4" spans="1:21" s="14" customForma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21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146</v>
      </c>
      <c r="N5" s="231" t="s">
        <v>161</v>
      </c>
      <c r="O5" s="233"/>
      <c r="P5" s="231" t="s">
        <v>162</v>
      </c>
      <c r="Q5" s="232"/>
      <c r="R5" s="233"/>
    </row>
    <row r="6" spans="1:21" s="1" customForma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21" x14ac:dyDescent="0.25">
      <c r="A7" s="202" t="s">
        <v>48</v>
      </c>
      <c r="B7" s="46">
        <v>2</v>
      </c>
      <c r="C7" s="158" t="s">
        <v>59</v>
      </c>
      <c r="D7" s="36" t="s">
        <v>3</v>
      </c>
      <c r="E7" s="44">
        <v>0.06</v>
      </c>
      <c r="F7" s="47">
        <f>B7*41</f>
        <v>82</v>
      </c>
      <c r="G7" s="47">
        <f t="shared" ref="G7:G16" si="0">Q7</f>
        <v>190</v>
      </c>
      <c r="H7" s="5">
        <f t="shared" ref="H7:H16" si="1">G7*E7</f>
        <v>11.4</v>
      </c>
      <c r="I7" s="7">
        <f t="shared" ref="I7:I16" si="2">J7*G7</f>
        <v>934.8</v>
      </c>
      <c r="J7" s="8">
        <f>F7*E7</f>
        <v>4.92</v>
      </c>
      <c r="L7" s="36" t="s">
        <v>3</v>
      </c>
      <c r="M7" s="8">
        <f>J7+J107</f>
        <v>11.07</v>
      </c>
      <c r="N7" s="8">
        <v>0</v>
      </c>
      <c r="O7" s="49">
        <v>160</v>
      </c>
      <c r="P7" s="8">
        <f>M7-N7++((Q7-O7)*N7)/Q7</f>
        <v>11.07</v>
      </c>
      <c r="Q7" s="131">
        <v>190</v>
      </c>
      <c r="R7" s="4">
        <f>P7*Q7</f>
        <v>2103.3000000000002</v>
      </c>
    </row>
    <row r="8" spans="1:21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82</v>
      </c>
      <c r="G8" s="47">
        <f t="shared" si="0"/>
        <v>60</v>
      </c>
      <c r="H8" s="5">
        <f t="shared" si="1"/>
        <v>1.5</v>
      </c>
      <c r="I8" s="7">
        <f t="shared" si="2"/>
        <v>123.00000000000001</v>
      </c>
      <c r="J8" s="8">
        <f t="shared" ref="J8:J28" si="3">F8*E8</f>
        <v>2.0500000000000003</v>
      </c>
      <c r="L8" s="36" t="s">
        <v>4</v>
      </c>
      <c r="M8" s="8">
        <f>J8+J179+J238+J282</f>
        <v>12.330000000000002</v>
      </c>
      <c r="N8" s="8">
        <v>0</v>
      </c>
      <c r="O8" s="49">
        <v>50</v>
      </c>
      <c r="P8" s="8">
        <f t="shared" ref="P8:P40" si="4">M8-N8++((Q8-O8)*N8)/Q8</f>
        <v>12.330000000000002</v>
      </c>
      <c r="Q8" s="131">
        <v>60</v>
      </c>
      <c r="R8" s="4">
        <f t="shared" ref="R8:R40" si="5">P8*Q8</f>
        <v>739.80000000000007</v>
      </c>
    </row>
    <row r="9" spans="1:21" x14ac:dyDescent="0.25">
      <c r="A9" s="203"/>
      <c r="B9" s="57">
        <f t="shared" ref="B9:B28" si="6">B8</f>
        <v>2</v>
      </c>
      <c r="C9" s="197"/>
      <c r="D9" s="36" t="s">
        <v>6</v>
      </c>
      <c r="E9" s="44">
        <v>0.05</v>
      </c>
      <c r="F9" s="58">
        <f t="shared" ref="F9:F28" si="7">F8</f>
        <v>82</v>
      </c>
      <c r="G9" s="48">
        <f t="shared" si="0"/>
        <v>40</v>
      </c>
      <c r="H9" s="5">
        <f t="shared" si="1"/>
        <v>2</v>
      </c>
      <c r="I9" s="7">
        <f t="shared" si="2"/>
        <v>164.00000000000003</v>
      </c>
      <c r="J9" s="8">
        <f t="shared" si="3"/>
        <v>4.1000000000000005</v>
      </c>
      <c r="L9" s="36" t="s">
        <v>6</v>
      </c>
      <c r="M9" s="8">
        <f>J9+J30+J55+J129+J159+J211+J234+J239+J263</f>
        <v>27.73</v>
      </c>
      <c r="N9" s="8">
        <v>0</v>
      </c>
      <c r="O9" s="49">
        <v>38</v>
      </c>
      <c r="P9" s="8">
        <f t="shared" si="4"/>
        <v>27.73</v>
      </c>
      <c r="Q9" s="131">
        <v>40</v>
      </c>
      <c r="R9" s="4">
        <f t="shared" si="5"/>
        <v>1109.2</v>
      </c>
    </row>
    <row r="10" spans="1:21" x14ac:dyDescent="0.25">
      <c r="A10" s="203"/>
      <c r="B10" s="57">
        <f t="shared" si="6"/>
        <v>2</v>
      </c>
      <c r="C10" s="197"/>
      <c r="D10" s="36" t="s">
        <v>8</v>
      </c>
      <c r="E10" s="44">
        <v>2.7E-2</v>
      </c>
      <c r="F10" s="58">
        <f t="shared" si="7"/>
        <v>82</v>
      </c>
      <c r="G10" s="49">
        <f t="shared" si="0"/>
        <v>55</v>
      </c>
      <c r="H10" s="5">
        <f t="shared" si="1"/>
        <v>1.4849999999999999</v>
      </c>
      <c r="I10" s="7">
        <f t="shared" si="2"/>
        <v>121.77</v>
      </c>
      <c r="J10" s="8">
        <f t="shared" si="3"/>
        <v>2.214</v>
      </c>
      <c r="L10" s="36" t="s">
        <v>8</v>
      </c>
      <c r="M10" s="8">
        <f>J10+J32+J57+J66+J78+J111+J133+J144+J161+J165+J184+J216+J240+J253+J265+J274+J287</f>
        <v>129.06</v>
      </c>
      <c r="N10" s="8">
        <v>0</v>
      </c>
      <c r="O10" s="49">
        <v>50</v>
      </c>
      <c r="P10" s="8">
        <f t="shared" si="4"/>
        <v>129.06</v>
      </c>
      <c r="Q10" s="131">
        <v>55</v>
      </c>
      <c r="R10" s="4">
        <f t="shared" si="5"/>
        <v>7098.3</v>
      </c>
    </row>
    <row r="11" spans="1:21" x14ac:dyDescent="0.25">
      <c r="A11" s="203"/>
      <c r="B11" s="57">
        <f t="shared" si="6"/>
        <v>2</v>
      </c>
      <c r="C11" s="197"/>
      <c r="D11" s="36" t="s">
        <v>9</v>
      </c>
      <c r="E11" s="44">
        <v>1.2999999999999999E-2</v>
      </c>
      <c r="F11" s="58">
        <f t="shared" si="7"/>
        <v>82</v>
      </c>
      <c r="G11" s="50">
        <f t="shared" si="0"/>
        <v>50</v>
      </c>
      <c r="H11" s="5">
        <f t="shared" si="1"/>
        <v>0.65</v>
      </c>
      <c r="I11" s="7">
        <f t="shared" si="2"/>
        <v>53.300000000000004</v>
      </c>
      <c r="J11" s="8">
        <f t="shared" si="3"/>
        <v>1.0660000000000001</v>
      </c>
      <c r="L11" s="36" t="s">
        <v>9</v>
      </c>
      <c r="M11" s="8">
        <f>J11+J20+J34+J59+J74+J80+J113+J119+J132+J135+J163+J167+J180+J186+J191+J214+J218+J224+J241+J267+J283+J289+J294</f>
        <v>30.789999999999996</v>
      </c>
      <c r="N11" s="8">
        <v>0</v>
      </c>
      <c r="O11" s="49">
        <v>40</v>
      </c>
      <c r="P11" s="8">
        <f t="shared" si="4"/>
        <v>30.789999999999996</v>
      </c>
      <c r="Q11" s="131">
        <v>50</v>
      </c>
      <c r="R11" s="4">
        <f t="shared" si="5"/>
        <v>1539.4999999999998</v>
      </c>
    </row>
    <row r="12" spans="1:21" x14ac:dyDescent="0.25">
      <c r="A12" s="203"/>
      <c r="B12" s="57">
        <f t="shared" si="6"/>
        <v>2</v>
      </c>
      <c r="C12" s="197"/>
      <c r="D12" s="36" t="s">
        <v>11</v>
      </c>
      <c r="E12" s="44">
        <v>1.2E-2</v>
      </c>
      <c r="F12" s="58">
        <f t="shared" si="7"/>
        <v>82</v>
      </c>
      <c r="G12" s="47">
        <f t="shared" si="0"/>
        <v>45</v>
      </c>
      <c r="H12" s="5">
        <f t="shared" si="1"/>
        <v>0.54</v>
      </c>
      <c r="I12" s="7">
        <f t="shared" si="2"/>
        <v>44.28</v>
      </c>
      <c r="J12" s="8">
        <f t="shared" si="3"/>
        <v>0.98399999999999999</v>
      </c>
      <c r="L12" s="36" t="s">
        <v>11</v>
      </c>
      <c r="M12" s="8">
        <f>J12+J21+J35+J60+J81+J85+J108+J114+J120+J136+J142+J164+J168++J187+J192+J219+J225+J242+J268+J290+J295</f>
        <v>24.773999999999997</v>
      </c>
      <c r="N12" s="8">
        <v>0</v>
      </c>
      <c r="O12" s="49">
        <v>27</v>
      </c>
      <c r="P12" s="8">
        <f t="shared" si="4"/>
        <v>24.773999999999997</v>
      </c>
      <c r="Q12" s="131">
        <v>45</v>
      </c>
      <c r="R12" s="4">
        <f t="shared" si="5"/>
        <v>1114.83</v>
      </c>
    </row>
    <row r="13" spans="1:21" x14ac:dyDescent="0.25">
      <c r="A13" s="203"/>
      <c r="B13" s="57">
        <f t="shared" si="6"/>
        <v>2</v>
      </c>
      <c r="C13" s="197"/>
      <c r="D13" s="36" t="s">
        <v>32</v>
      </c>
      <c r="E13" s="19">
        <v>7.4999999999999997E-3</v>
      </c>
      <c r="F13" s="58">
        <f t="shared" si="7"/>
        <v>82</v>
      </c>
      <c r="G13" s="47">
        <f t="shared" si="0"/>
        <v>220</v>
      </c>
      <c r="H13" s="5">
        <f t="shared" si="1"/>
        <v>1.65</v>
      </c>
      <c r="I13" s="7">
        <f t="shared" si="2"/>
        <v>135.30000000000001</v>
      </c>
      <c r="J13" s="8">
        <f t="shared" si="3"/>
        <v>0.61499999999999999</v>
      </c>
      <c r="L13" s="36" t="s">
        <v>45</v>
      </c>
      <c r="M13" s="8">
        <f>J13+J63+J116+J141+J221+J243+J271</f>
        <v>5.0110000000000001</v>
      </c>
      <c r="N13" s="8">
        <v>0</v>
      </c>
      <c r="O13" s="49">
        <v>190</v>
      </c>
      <c r="P13" s="8">
        <f t="shared" si="4"/>
        <v>5.0110000000000001</v>
      </c>
      <c r="Q13" s="131">
        <v>220</v>
      </c>
      <c r="R13" s="4">
        <f t="shared" si="5"/>
        <v>1102.42</v>
      </c>
    </row>
    <row r="14" spans="1:21" x14ac:dyDescent="0.25">
      <c r="A14" s="203"/>
      <c r="B14" s="57">
        <f t="shared" si="6"/>
        <v>2</v>
      </c>
      <c r="C14" s="197"/>
      <c r="D14" s="36" t="s">
        <v>27</v>
      </c>
      <c r="E14" s="44">
        <v>5.0000000000000001E-3</v>
      </c>
      <c r="F14" s="58">
        <f t="shared" si="7"/>
        <v>82</v>
      </c>
      <c r="G14" s="47">
        <f t="shared" si="0"/>
        <v>820</v>
      </c>
      <c r="H14" s="5">
        <f t="shared" si="1"/>
        <v>4.0999999999999996</v>
      </c>
      <c r="I14" s="7">
        <f t="shared" si="2"/>
        <v>336.20000000000005</v>
      </c>
      <c r="J14" s="8">
        <f t="shared" si="3"/>
        <v>0.41000000000000003</v>
      </c>
      <c r="L14" s="36" t="s">
        <v>27</v>
      </c>
      <c r="M14" s="8">
        <f>J14+J19+J44+J67+J87+J122+J145+J172+J174+J193+J227+J244+J254+J275+J296</f>
        <v>8.0140000000000011</v>
      </c>
      <c r="N14" s="8">
        <v>0</v>
      </c>
      <c r="O14" s="49">
        <v>750</v>
      </c>
      <c r="P14" s="8">
        <f t="shared" si="4"/>
        <v>8.0140000000000011</v>
      </c>
      <c r="Q14" s="131">
        <v>820</v>
      </c>
      <c r="R14" s="4">
        <f t="shared" si="5"/>
        <v>6571.4800000000005</v>
      </c>
    </row>
    <row r="15" spans="1:21" s="66" customFormat="1" x14ac:dyDescent="0.25">
      <c r="A15" s="203"/>
      <c r="B15" s="65">
        <f t="shared" si="6"/>
        <v>2</v>
      </c>
      <c r="C15" s="197"/>
      <c r="D15" s="36" t="s">
        <v>12</v>
      </c>
      <c r="E15" s="19">
        <v>2.5000000000000001E-3</v>
      </c>
      <c r="F15" s="58">
        <f t="shared" si="7"/>
        <v>82</v>
      </c>
      <c r="G15" s="47">
        <f t="shared" si="0"/>
        <v>80</v>
      </c>
      <c r="H15" s="5">
        <f t="shared" si="1"/>
        <v>0.2</v>
      </c>
      <c r="I15" s="7">
        <f t="shared" si="2"/>
        <v>16.400000000000002</v>
      </c>
      <c r="J15" s="8">
        <f t="shared" si="3"/>
        <v>0.20500000000000002</v>
      </c>
      <c r="K15"/>
      <c r="L15" s="36" t="s">
        <v>12</v>
      </c>
      <c r="M15" s="8">
        <f>J15+J24+J46+J69+J77+J124+J148+J182 +J196+J229+J245+J277+J285+J299</f>
        <v>18.54</v>
      </c>
      <c r="N15" s="8">
        <v>0</v>
      </c>
      <c r="O15" s="49">
        <v>55</v>
      </c>
      <c r="P15" s="8">
        <f>M15-N15++((Q15-O15)*N15)/Q15</f>
        <v>18.54</v>
      </c>
      <c r="Q15" s="131">
        <v>80</v>
      </c>
      <c r="R15" s="4">
        <f t="shared" si="5"/>
        <v>1483.1999999999998</v>
      </c>
      <c r="U15" s="13"/>
    </row>
    <row r="16" spans="1:21" x14ac:dyDescent="0.25">
      <c r="A16" s="203"/>
      <c r="B16" s="57">
        <f t="shared" si="6"/>
        <v>2</v>
      </c>
      <c r="C16" s="197"/>
      <c r="D16" s="36" t="s">
        <v>13</v>
      </c>
      <c r="E16" s="19">
        <v>4.0000000000000002E-4</v>
      </c>
      <c r="F16" s="58">
        <f t="shared" si="7"/>
        <v>82</v>
      </c>
      <c r="G16" s="47">
        <f t="shared" si="0"/>
        <v>1000</v>
      </c>
      <c r="H16" s="5">
        <f t="shared" si="1"/>
        <v>0.4</v>
      </c>
      <c r="I16" s="4">
        <f t="shared" si="2"/>
        <v>32.800000000000004</v>
      </c>
      <c r="J16" s="8">
        <f t="shared" si="3"/>
        <v>3.2800000000000003E-2</v>
      </c>
      <c r="L16" s="36" t="s">
        <v>13</v>
      </c>
      <c r="M16" s="8">
        <f>J16+J25+J47+J70+J125+J149+J181+J197+J230+J246+J278+J284+J300</f>
        <v>0.24839999999999998</v>
      </c>
      <c r="N16" s="8">
        <v>0</v>
      </c>
      <c r="O16" s="49">
        <v>1000</v>
      </c>
      <c r="P16" s="8">
        <f t="shared" si="4"/>
        <v>0.24839999999999998</v>
      </c>
      <c r="Q16" s="131">
        <v>1000</v>
      </c>
      <c r="R16" s="4">
        <f t="shared" si="5"/>
        <v>248.39999999999998</v>
      </c>
    </row>
    <row r="17" spans="1:22" x14ac:dyDescent="0.25">
      <c r="A17" s="203"/>
      <c r="B17" s="57">
        <f t="shared" si="6"/>
        <v>2</v>
      </c>
      <c r="C17" s="198"/>
      <c r="D17" s="36" t="s">
        <v>79</v>
      </c>
      <c r="E17" s="44">
        <v>0.2</v>
      </c>
      <c r="F17" s="58">
        <f t="shared" si="7"/>
        <v>82</v>
      </c>
      <c r="G17" s="47"/>
      <c r="H17" s="5"/>
      <c r="I17" s="7"/>
      <c r="J17" s="8">
        <f>F17*E17</f>
        <v>16.400000000000002</v>
      </c>
      <c r="L17" s="36" t="s">
        <v>81</v>
      </c>
      <c r="M17" s="8">
        <f>J18+J38+J61+J110+J118+J139+J215+J223+J248+J269</f>
        <v>41.980426250000001</v>
      </c>
      <c r="N17" s="8">
        <v>0</v>
      </c>
      <c r="O17" s="49">
        <v>400</v>
      </c>
      <c r="P17" s="8">
        <f t="shared" si="4"/>
        <v>41.980426250000001</v>
      </c>
      <c r="Q17" s="131">
        <v>400</v>
      </c>
      <c r="R17" s="4">
        <f t="shared" si="5"/>
        <v>16792.1705</v>
      </c>
      <c r="S17" s="20"/>
    </row>
    <row r="18" spans="1:22" x14ac:dyDescent="0.25">
      <c r="A18" s="203"/>
      <c r="B18" s="57">
        <f t="shared" si="6"/>
        <v>2</v>
      </c>
      <c r="C18" s="220" t="s">
        <v>80</v>
      </c>
      <c r="D18" s="36" t="s">
        <v>81</v>
      </c>
      <c r="E18" s="44">
        <f>H18/G18</f>
        <v>4.8079999999999991E-2</v>
      </c>
      <c r="F18" s="58">
        <f t="shared" si="7"/>
        <v>82</v>
      </c>
      <c r="G18" s="47">
        <f>Q17</f>
        <v>400</v>
      </c>
      <c r="H18" s="43">
        <f>(61-H7-H8-H9-H10-H11-H12-H13-H14-H15-H16-H17-H19-H20-H21-H22-H23-H24-H25-H26-H27-H28)</f>
        <v>19.231999999999996</v>
      </c>
      <c r="I18" s="4">
        <f t="shared" ref="I18:I25" si="8">J18*G18</f>
        <v>1577.0239999999997</v>
      </c>
      <c r="J18" s="8">
        <f t="shared" si="3"/>
        <v>3.9425599999999994</v>
      </c>
      <c r="L18" s="36" t="s">
        <v>87</v>
      </c>
      <c r="M18" s="8">
        <f>J22+J86+J112+J194+J217+J297</f>
        <v>19.257999999999999</v>
      </c>
      <c r="N18" s="8">
        <v>0</v>
      </c>
      <c r="O18" s="49">
        <v>58</v>
      </c>
      <c r="P18" s="8">
        <f t="shared" si="4"/>
        <v>19.257999999999999</v>
      </c>
      <c r="Q18" s="131">
        <v>78</v>
      </c>
      <c r="R18" s="4">
        <f t="shared" si="5"/>
        <v>1502.124</v>
      </c>
    </row>
    <row r="19" spans="1:22" x14ac:dyDescent="0.25">
      <c r="A19" s="203"/>
      <c r="B19" s="57">
        <f t="shared" si="6"/>
        <v>2</v>
      </c>
      <c r="C19" s="220"/>
      <c r="D19" s="36" t="s">
        <v>27</v>
      </c>
      <c r="E19" s="44">
        <v>8.0000000000000002E-3</v>
      </c>
      <c r="F19" s="58">
        <f t="shared" si="7"/>
        <v>82</v>
      </c>
      <c r="G19" s="47">
        <f>Q14</f>
        <v>820</v>
      </c>
      <c r="H19" s="5">
        <f t="shared" ref="H19:H25" si="9">G19*E19</f>
        <v>6.5600000000000005</v>
      </c>
      <c r="I19" s="7">
        <f t="shared" si="8"/>
        <v>537.92000000000007</v>
      </c>
      <c r="J19" s="8">
        <f t="shared" si="3"/>
        <v>0.65600000000000003</v>
      </c>
      <c r="L19" s="36" t="s">
        <v>74</v>
      </c>
      <c r="M19" s="8">
        <f>J23+J45+J147+J228+J123+J298</f>
        <v>16.03</v>
      </c>
      <c r="N19" s="8">
        <v>0</v>
      </c>
      <c r="O19" s="49">
        <v>140</v>
      </c>
      <c r="P19" s="8">
        <f t="shared" si="4"/>
        <v>16.03</v>
      </c>
      <c r="Q19" s="131">
        <v>140</v>
      </c>
      <c r="R19" s="4">
        <f t="shared" si="5"/>
        <v>2244.2000000000003</v>
      </c>
    </row>
    <row r="20" spans="1:22" x14ac:dyDescent="0.25">
      <c r="A20" s="203"/>
      <c r="B20" s="57">
        <f t="shared" si="6"/>
        <v>2</v>
      </c>
      <c r="C20" s="220"/>
      <c r="D20" s="36" t="s">
        <v>9</v>
      </c>
      <c r="E20" s="44">
        <v>1.6E-2</v>
      </c>
      <c r="F20" s="58">
        <f t="shared" si="7"/>
        <v>82</v>
      </c>
      <c r="G20" s="47">
        <f>Q11</f>
        <v>50</v>
      </c>
      <c r="H20" s="5">
        <f t="shared" si="9"/>
        <v>0.8</v>
      </c>
      <c r="I20" s="7">
        <f t="shared" si="8"/>
        <v>65.600000000000009</v>
      </c>
      <c r="J20" s="8">
        <f t="shared" si="3"/>
        <v>1.3120000000000001</v>
      </c>
      <c r="L20" s="36" t="s">
        <v>38</v>
      </c>
      <c r="M20" s="8">
        <f>J27+J49+J72+J89+J127+J151+J176+J199+J232+J257+J280+J302+J39+J249</f>
        <v>45.396000000000001</v>
      </c>
      <c r="N20" s="8">
        <v>0</v>
      </c>
      <c r="O20" s="49">
        <v>40</v>
      </c>
      <c r="P20" s="8">
        <f t="shared" si="4"/>
        <v>45.396000000000001</v>
      </c>
      <c r="Q20" s="131">
        <v>45</v>
      </c>
      <c r="R20" s="4">
        <f t="shared" si="5"/>
        <v>2042.82</v>
      </c>
    </row>
    <row r="21" spans="1:22" x14ac:dyDescent="0.25">
      <c r="A21" s="203"/>
      <c r="B21" s="57">
        <f t="shared" si="6"/>
        <v>2</v>
      </c>
      <c r="C21" s="220"/>
      <c r="D21" s="36" t="s">
        <v>11</v>
      </c>
      <c r="E21" s="44">
        <v>1.0999999999999999E-2</v>
      </c>
      <c r="F21" s="58">
        <f t="shared" si="7"/>
        <v>82</v>
      </c>
      <c r="G21" s="47">
        <f>Q12</f>
        <v>45</v>
      </c>
      <c r="H21" s="5">
        <f t="shared" si="9"/>
        <v>0.495</v>
      </c>
      <c r="I21" s="7">
        <f t="shared" si="8"/>
        <v>40.589999999999996</v>
      </c>
      <c r="J21" s="8">
        <f t="shared" si="3"/>
        <v>0.90199999999999991</v>
      </c>
      <c r="L21" s="36" t="s">
        <v>14</v>
      </c>
      <c r="M21" s="8">
        <f>J28+J68+J75+J195+J276+J304</f>
        <v>21.042000000000002</v>
      </c>
      <c r="N21" s="8">
        <v>0</v>
      </c>
      <c r="O21" s="49">
        <v>70</v>
      </c>
      <c r="P21" s="8">
        <f t="shared" si="4"/>
        <v>21.042000000000002</v>
      </c>
      <c r="Q21" s="131">
        <v>80</v>
      </c>
      <c r="R21" s="4">
        <f t="shared" si="5"/>
        <v>1683.3600000000001</v>
      </c>
      <c r="U21" s="151"/>
      <c r="V21" s="151"/>
    </row>
    <row r="22" spans="1:22" s="66" customFormat="1" x14ac:dyDescent="0.25">
      <c r="A22" s="203"/>
      <c r="B22" s="65">
        <f t="shared" si="6"/>
        <v>2</v>
      </c>
      <c r="C22" s="220"/>
      <c r="D22" s="36" t="s">
        <v>87</v>
      </c>
      <c r="E22" s="44">
        <v>4.5999999999999999E-2</v>
      </c>
      <c r="F22" s="58">
        <f t="shared" si="7"/>
        <v>82</v>
      </c>
      <c r="G22" s="47">
        <f>Q18</f>
        <v>78</v>
      </c>
      <c r="H22" s="5">
        <f t="shared" si="9"/>
        <v>3.5880000000000001</v>
      </c>
      <c r="I22" s="7">
        <f t="shared" si="8"/>
        <v>294.21600000000001</v>
      </c>
      <c r="J22" s="8">
        <f t="shared" si="3"/>
        <v>3.7719999999999998</v>
      </c>
      <c r="K22"/>
      <c r="L22" s="37" t="s">
        <v>7</v>
      </c>
      <c r="M22" s="8">
        <f>J31+J36+J42+J56+J82+J109+J115+J131+J137+J140+J160+J169+J183+J188+J213+J220+J237+J252+J264+J286+J291</f>
        <v>6.9530000000000012</v>
      </c>
      <c r="N22" s="8">
        <v>0</v>
      </c>
      <c r="O22" s="49">
        <v>115</v>
      </c>
      <c r="P22" s="8">
        <f t="shared" si="4"/>
        <v>6.9530000000000012</v>
      </c>
      <c r="Q22" s="131">
        <v>160</v>
      </c>
      <c r="R22" s="4">
        <f t="shared" si="5"/>
        <v>1112.4800000000002</v>
      </c>
      <c r="U22" s="151"/>
      <c r="V22" s="152"/>
    </row>
    <row r="23" spans="1:22" x14ac:dyDescent="0.25">
      <c r="A23" s="203"/>
      <c r="B23" s="57">
        <f t="shared" si="6"/>
        <v>2</v>
      </c>
      <c r="C23" s="196" t="s">
        <v>39</v>
      </c>
      <c r="D23" s="36" t="s">
        <v>74</v>
      </c>
      <c r="E23" s="44">
        <v>0.02</v>
      </c>
      <c r="F23" s="58">
        <f t="shared" si="7"/>
        <v>82</v>
      </c>
      <c r="G23" s="47">
        <f>Q19</f>
        <v>140</v>
      </c>
      <c r="H23" s="5">
        <f t="shared" si="9"/>
        <v>2.8000000000000003</v>
      </c>
      <c r="I23" s="7">
        <f t="shared" si="8"/>
        <v>229.60000000000002</v>
      </c>
      <c r="J23" s="8">
        <f t="shared" si="3"/>
        <v>1.6400000000000001</v>
      </c>
      <c r="L23" s="37" t="s">
        <v>18</v>
      </c>
      <c r="M23" s="8">
        <f>J33+J185+J288</f>
        <v>5.34</v>
      </c>
      <c r="N23" s="8">
        <v>0</v>
      </c>
      <c r="O23" s="49">
        <v>50</v>
      </c>
      <c r="P23" s="8">
        <f t="shared" si="4"/>
        <v>5.34</v>
      </c>
      <c r="Q23" s="131">
        <v>58</v>
      </c>
      <c r="R23" s="4">
        <f t="shared" si="5"/>
        <v>309.71999999999997</v>
      </c>
    </row>
    <row r="24" spans="1:22" x14ac:dyDescent="0.25">
      <c r="A24" s="203"/>
      <c r="B24" s="57">
        <f t="shared" si="6"/>
        <v>2</v>
      </c>
      <c r="C24" s="197"/>
      <c r="D24" s="36" t="s">
        <v>12</v>
      </c>
      <c r="E24" s="44">
        <v>0.02</v>
      </c>
      <c r="F24" s="58">
        <f t="shared" si="7"/>
        <v>82</v>
      </c>
      <c r="G24" s="47">
        <f>Q15</f>
        <v>80</v>
      </c>
      <c r="H24" s="5">
        <f t="shared" si="9"/>
        <v>1.6</v>
      </c>
      <c r="I24" s="7">
        <f t="shared" si="8"/>
        <v>131.20000000000002</v>
      </c>
      <c r="J24" s="8">
        <f t="shared" si="3"/>
        <v>1.6400000000000001</v>
      </c>
      <c r="L24" s="37" t="s">
        <v>69</v>
      </c>
      <c r="M24" s="8">
        <f>J40+J146+J250+J255</f>
        <v>5.266</v>
      </c>
      <c r="N24" s="8">
        <v>0</v>
      </c>
      <c r="O24" s="49">
        <v>84</v>
      </c>
      <c r="P24" s="8">
        <f t="shared" si="4"/>
        <v>5.266</v>
      </c>
      <c r="Q24" s="131">
        <v>108</v>
      </c>
      <c r="R24" s="4">
        <f t="shared" si="5"/>
        <v>568.72799999999995</v>
      </c>
    </row>
    <row r="25" spans="1:22" x14ac:dyDescent="0.25">
      <c r="A25" s="203"/>
      <c r="B25" s="57">
        <f t="shared" si="6"/>
        <v>2</v>
      </c>
      <c r="C25" s="197"/>
      <c r="D25" s="36" t="s">
        <v>13</v>
      </c>
      <c r="E25" s="19">
        <v>2.0000000000000001E-4</v>
      </c>
      <c r="F25" s="58">
        <f t="shared" si="7"/>
        <v>82</v>
      </c>
      <c r="G25" s="47">
        <f>Q16</f>
        <v>1000</v>
      </c>
      <c r="H25" s="5">
        <f t="shared" si="9"/>
        <v>0.2</v>
      </c>
      <c r="I25" s="4">
        <f t="shared" si="8"/>
        <v>16.400000000000002</v>
      </c>
      <c r="J25" s="8">
        <f>F25*E25</f>
        <v>1.6400000000000001E-2</v>
      </c>
      <c r="L25" s="37" t="s">
        <v>19</v>
      </c>
      <c r="M25" s="8">
        <f>J41+J251</f>
        <v>0.82000000000000006</v>
      </c>
      <c r="N25" s="8">
        <v>0</v>
      </c>
      <c r="O25" s="49">
        <v>180</v>
      </c>
      <c r="P25" s="8">
        <f t="shared" si="4"/>
        <v>0.82000000000000006</v>
      </c>
      <c r="Q25" s="131">
        <v>250</v>
      </c>
      <c r="R25" s="4">
        <f t="shared" si="5"/>
        <v>205.00000000000003</v>
      </c>
      <c r="S25" s="20"/>
    </row>
    <row r="26" spans="1:22" s="66" customFormat="1" x14ac:dyDescent="0.25">
      <c r="A26" s="203"/>
      <c r="B26" s="65">
        <f t="shared" si="6"/>
        <v>2</v>
      </c>
      <c r="C26" s="198"/>
      <c r="D26" s="36" t="s">
        <v>79</v>
      </c>
      <c r="E26" s="44">
        <v>0.2</v>
      </c>
      <c r="F26" s="58">
        <f t="shared" si="7"/>
        <v>82</v>
      </c>
      <c r="G26" s="47"/>
      <c r="H26" s="5"/>
      <c r="I26" s="7"/>
      <c r="J26" s="8">
        <f t="shared" si="3"/>
        <v>16.400000000000002</v>
      </c>
      <c r="K26"/>
      <c r="L26" s="37" t="s">
        <v>21</v>
      </c>
      <c r="M26" s="8">
        <f>J43+J173</f>
        <v>9.1020000000000003</v>
      </c>
      <c r="N26" s="8">
        <v>0</v>
      </c>
      <c r="O26" s="49">
        <v>99</v>
      </c>
      <c r="P26" s="8">
        <f t="shared" si="4"/>
        <v>9.1020000000000003</v>
      </c>
      <c r="Q26" s="131">
        <v>112</v>
      </c>
      <c r="R26" s="4">
        <f t="shared" si="5"/>
        <v>1019.424</v>
      </c>
      <c r="U26" s="13"/>
    </row>
    <row r="27" spans="1:22" x14ac:dyDescent="0.25">
      <c r="A27" s="203"/>
      <c r="B27" s="57">
        <f t="shared" si="6"/>
        <v>2</v>
      </c>
      <c r="C27" s="158" t="s">
        <v>38</v>
      </c>
      <c r="D27" s="36" t="s">
        <v>38</v>
      </c>
      <c r="E27" s="44">
        <v>0.04</v>
      </c>
      <c r="F27" s="58">
        <f t="shared" si="7"/>
        <v>82</v>
      </c>
      <c r="G27" s="47">
        <f>Q20</f>
        <v>45</v>
      </c>
      <c r="H27" s="5">
        <f>G27*E27</f>
        <v>1.8</v>
      </c>
      <c r="I27" s="7">
        <f>J27*G27</f>
        <v>147.60000000000002</v>
      </c>
      <c r="J27" s="8">
        <f t="shared" si="3"/>
        <v>3.2800000000000002</v>
      </c>
      <c r="L27" s="36" t="s">
        <v>70</v>
      </c>
      <c r="M27" s="8">
        <f>J50+J90</f>
        <v>0</v>
      </c>
      <c r="N27" s="8">
        <v>0</v>
      </c>
      <c r="O27" s="49">
        <v>98</v>
      </c>
      <c r="P27" s="8">
        <f t="shared" si="4"/>
        <v>0</v>
      </c>
      <c r="Q27" s="131">
        <v>130</v>
      </c>
      <c r="R27" s="4">
        <f t="shared" si="5"/>
        <v>0</v>
      </c>
    </row>
    <row r="28" spans="1:22" x14ac:dyDescent="0.25">
      <c r="A28" s="215"/>
      <c r="B28" s="57">
        <f t="shared" si="6"/>
        <v>2</v>
      </c>
      <c r="C28" s="158" t="s">
        <v>14</v>
      </c>
      <c r="D28" s="36" t="s">
        <v>14</v>
      </c>
      <c r="E28" s="8">
        <v>0</v>
      </c>
      <c r="F28" s="58">
        <f t="shared" si="7"/>
        <v>82</v>
      </c>
      <c r="G28" s="48">
        <f>Q21</f>
        <v>80</v>
      </c>
      <c r="H28" s="5">
        <f>G28*E28</f>
        <v>0</v>
      </c>
      <c r="I28" s="7">
        <f>J28*G28</f>
        <v>0</v>
      </c>
      <c r="J28" s="8">
        <f t="shared" si="3"/>
        <v>0</v>
      </c>
      <c r="L28" s="36" t="s">
        <v>10</v>
      </c>
      <c r="M28" s="8">
        <f>J58+J162+J266</f>
        <v>6.15</v>
      </c>
      <c r="N28" s="8">
        <v>0</v>
      </c>
      <c r="O28" s="49">
        <v>55</v>
      </c>
      <c r="P28" s="8">
        <f t="shared" si="4"/>
        <v>6.15</v>
      </c>
      <c r="Q28" s="131">
        <v>55</v>
      </c>
      <c r="R28" s="4">
        <f t="shared" si="5"/>
        <v>338.25</v>
      </c>
    </row>
    <row r="29" spans="1:22" x14ac:dyDescent="0.25">
      <c r="A29" s="174" t="s">
        <v>41</v>
      </c>
      <c r="B29" s="174"/>
      <c r="C29" s="174"/>
      <c r="D29" s="174"/>
      <c r="E29" s="45"/>
      <c r="F29" s="153"/>
      <c r="G29" s="153"/>
      <c r="H29" s="2">
        <f>SUM(H7:H28)</f>
        <v>60.999999999999986</v>
      </c>
      <c r="I29" s="2">
        <f>SUM(I7:I28)</f>
        <v>5002.0000000000009</v>
      </c>
      <c r="J29" s="45">
        <f>SUM(J7:J28)</f>
        <v>66.557760000000002</v>
      </c>
      <c r="L29" s="36" t="s">
        <v>57</v>
      </c>
      <c r="M29" s="8">
        <f>J62+J270</f>
        <v>4.92</v>
      </c>
      <c r="N29" s="8">
        <v>0</v>
      </c>
      <c r="O29" s="49">
        <v>130</v>
      </c>
      <c r="P29" s="8">
        <f t="shared" si="4"/>
        <v>4.92</v>
      </c>
      <c r="Q29" s="131">
        <v>130</v>
      </c>
      <c r="R29" s="4">
        <f t="shared" si="5"/>
        <v>639.6</v>
      </c>
    </row>
    <row r="30" spans="1:22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B30*41</f>
        <v>82</v>
      </c>
      <c r="G30" s="49">
        <f>Q9</f>
        <v>40</v>
      </c>
      <c r="H30" s="158">
        <f t="shared" ref="H30:H36" si="10">E30*G30</f>
        <v>2.92</v>
      </c>
      <c r="I30" s="7">
        <f t="shared" ref="I30:I36" si="11">J30*G30</f>
        <v>239.44</v>
      </c>
      <c r="J30" s="6">
        <f>F30*E30</f>
        <v>5.9859999999999998</v>
      </c>
      <c r="L30" s="36" t="s">
        <v>24</v>
      </c>
      <c r="M30" s="8">
        <f>J64+J272</f>
        <v>0.32800000000000001</v>
      </c>
      <c r="N30" s="8">
        <v>0</v>
      </c>
      <c r="O30" s="49">
        <v>290</v>
      </c>
      <c r="P30" s="8">
        <f t="shared" si="4"/>
        <v>0.32800000000000001</v>
      </c>
      <c r="Q30" s="131">
        <v>295</v>
      </c>
      <c r="R30" s="4">
        <f t="shared" si="5"/>
        <v>96.76</v>
      </c>
    </row>
    <row r="31" spans="1:22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82</v>
      </c>
      <c r="G31" s="48">
        <f>Q22</f>
        <v>160</v>
      </c>
      <c r="H31" s="158">
        <f t="shared" si="10"/>
        <v>0.64</v>
      </c>
      <c r="I31" s="7">
        <f t="shared" si="11"/>
        <v>52.480000000000004</v>
      </c>
      <c r="J31" s="6">
        <f t="shared" ref="J31:J50" si="12">F31*E31</f>
        <v>0.32800000000000001</v>
      </c>
      <c r="L31" s="38" t="s">
        <v>15</v>
      </c>
      <c r="M31" s="8">
        <f>J76+J235</f>
        <v>1.23</v>
      </c>
      <c r="N31" s="8">
        <v>0</v>
      </c>
      <c r="O31" s="49">
        <v>130</v>
      </c>
      <c r="P31" s="8">
        <f t="shared" si="4"/>
        <v>1.23</v>
      </c>
      <c r="Q31" s="131">
        <v>245</v>
      </c>
      <c r="R31" s="4">
        <f t="shared" si="5"/>
        <v>301.35000000000002</v>
      </c>
    </row>
    <row r="32" spans="1:22" x14ac:dyDescent="0.25">
      <c r="A32" s="203"/>
      <c r="B32" s="57">
        <f t="shared" ref="B32:B50" si="13">B31</f>
        <v>2</v>
      </c>
      <c r="C32" s="210" t="s">
        <v>23</v>
      </c>
      <c r="D32" s="37" t="s">
        <v>8</v>
      </c>
      <c r="E32" s="6">
        <v>0.1</v>
      </c>
      <c r="F32" s="59">
        <f t="shared" ref="F32:F50" si="14">F31</f>
        <v>82</v>
      </c>
      <c r="G32" s="47">
        <f>Q10</f>
        <v>55</v>
      </c>
      <c r="H32" s="158">
        <f t="shared" si="10"/>
        <v>5.5</v>
      </c>
      <c r="I32" s="7">
        <f t="shared" si="11"/>
        <v>451.00000000000006</v>
      </c>
      <c r="J32" s="6">
        <f t="shared" si="12"/>
        <v>8.2000000000000011</v>
      </c>
      <c r="L32" s="36" t="s">
        <v>61</v>
      </c>
      <c r="M32" s="8">
        <f>J84+J171+J190+J293</f>
        <v>21.848728205128204</v>
      </c>
      <c r="N32" s="8">
        <v>0</v>
      </c>
      <c r="O32" s="49">
        <v>195</v>
      </c>
      <c r="P32" s="8">
        <f t="shared" si="4"/>
        <v>21.848728205128204</v>
      </c>
      <c r="Q32" s="131">
        <v>195</v>
      </c>
      <c r="R32" s="4">
        <f t="shared" si="5"/>
        <v>4260.5019999999995</v>
      </c>
      <c r="S32" s="20"/>
    </row>
    <row r="33" spans="1:23" x14ac:dyDescent="0.25">
      <c r="A33" s="203"/>
      <c r="B33" s="57">
        <f t="shared" si="13"/>
        <v>2</v>
      </c>
      <c r="C33" s="211"/>
      <c r="D33" s="37" t="s">
        <v>18</v>
      </c>
      <c r="E33" s="6">
        <v>0.02</v>
      </c>
      <c r="F33" s="59">
        <f t="shared" si="14"/>
        <v>82</v>
      </c>
      <c r="G33" s="48">
        <f>Q23</f>
        <v>58</v>
      </c>
      <c r="H33" s="158">
        <f t="shared" si="10"/>
        <v>1.1599999999999999</v>
      </c>
      <c r="I33" s="7">
        <f t="shared" si="11"/>
        <v>95.12</v>
      </c>
      <c r="J33" s="6">
        <f t="shared" si="12"/>
        <v>1.6400000000000001</v>
      </c>
      <c r="L33" s="38" t="s">
        <v>65</v>
      </c>
      <c r="M33" s="8">
        <f>J88+J175+J256</f>
        <v>49.2</v>
      </c>
      <c r="N33" s="8">
        <v>0</v>
      </c>
      <c r="O33" s="49">
        <v>65</v>
      </c>
      <c r="P33" s="8">
        <f t="shared" si="4"/>
        <v>49.2</v>
      </c>
      <c r="Q33" s="131">
        <v>80</v>
      </c>
      <c r="R33" s="4">
        <f t="shared" si="5"/>
        <v>3936</v>
      </c>
    </row>
    <row r="34" spans="1:23" x14ac:dyDescent="0.25">
      <c r="A34" s="203"/>
      <c r="B34" s="57">
        <f t="shared" si="13"/>
        <v>2</v>
      </c>
      <c r="C34" s="211"/>
      <c r="D34" s="37" t="s">
        <v>9</v>
      </c>
      <c r="E34" s="6">
        <v>1.2999999999999999E-2</v>
      </c>
      <c r="F34" s="59">
        <f t="shared" si="14"/>
        <v>82</v>
      </c>
      <c r="G34" s="48">
        <f>Q11</f>
        <v>50</v>
      </c>
      <c r="H34" s="158">
        <f t="shared" si="10"/>
        <v>0.65</v>
      </c>
      <c r="I34" s="7">
        <f t="shared" si="11"/>
        <v>53.300000000000004</v>
      </c>
      <c r="J34" s="6">
        <f t="shared" si="12"/>
        <v>1.0660000000000001</v>
      </c>
      <c r="L34" s="39" t="s">
        <v>22</v>
      </c>
      <c r="M34" s="8">
        <f>J177+J200+J258+J303</f>
        <v>4.1000000000000005</v>
      </c>
      <c r="N34" s="8">
        <v>0</v>
      </c>
      <c r="O34" s="49">
        <v>95</v>
      </c>
      <c r="P34" s="8">
        <f t="shared" si="4"/>
        <v>4.1000000000000005</v>
      </c>
      <c r="Q34" s="131">
        <v>108</v>
      </c>
      <c r="R34" s="4">
        <f t="shared" si="5"/>
        <v>442.80000000000007</v>
      </c>
    </row>
    <row r="35" spans="1:23" x14ac:dyDescent="0.25">
      <c r="A35" s="203"/>
      <c r="B35" s="57">
        <f t="shared" si="13"/>
        <v>2</v>
      </c>
      <c r="C35" s="211"/>
      <c r="D35" s="37" t="s">
        <v>11</v>
      </c>
      <c r="E35" s="6">
        <v>1.2E-2</v>
      </c>
      <c r="F35" s="59">
        <f t="shared" si="14"/>
        <v>82</v>
      </c>
      <c r="G35" s="48">
        <f>Q12</f>
        <v>45</v>
      </c>
      <c r="H35" s="158">
        <f t="shared" si="10"/>
        <v>0.54</v>
      </c>
      <c r="I35" s="7">
        <f t="shared" si="11"/>
        <v>44.28</v>
      </c>
      <c r="J35" s="6">
        <f t="shared" si="12"/>
        <v>0.98399999999999999</v>
      </c>
      <c r="L35" s="36" t="s">
        <v>25</v>
      </c>
      <c r="M35" s="8">
        <f>J201</f>
        <v>0</v>
      </c>
      <c r="N35" s="8">
        <v>0</v>
      </c>
      <c r="O35" s="49">
        <v>170</v>
      </c>
      <c r="P35" s="8">
        <f t="shared" si="4"/>
        <v>0</v>
      </c>
      <c r="Q35" s="131">
        <v>180</v>
      </c>
      <c r="R35" s="4">
        <f t="shared" si="5"/>
        <v>0</v>
      </c>
    </row>
    <row r="36" spans="1:23" x14ac:dyDescent="0.25">
      <c r="A36" s="203"/>
      <c r="B36" s="57">
        <f t="shared" si="13"/>
        <v>2</v>
      </c>
      <c r="C36" s="211"/>
      <c r="D36" s="37" t="s">
        <v>7</v>
      </c>
      <c r="E36" s="6">
        <v>5.0000000000000001E-3</v>
      </c>
      <c r="F36" s="59">
        <f t="shared" si="14"/>
        <v>82</v>
      </c>
      <c r="G36" s="48">
        <f>Q22</f>
        <v>160</v>
      </c>
      <c r="H36" s="158">
        <f t="shared" si="10"/>
        <v>0.8</v>
      </c>
      <c r="I36" s="7">
        <f t="shared" si="11"/>
        <v>65.600000000000009</v>
      </c>
      <c r="J36" s="6">
        <f t="shared" si="12"/>
        <v>0.41000000000000003</v>
      </c>
      <c r="L36" s="36" t="s">
        <v>17</v>
      </c>
      <c r="M36" s="8">
        <f>J236</f>
        <v>0.41000000000000003</v>
      </c>
      <c r="N36" s="8">
        <v>0</v>
      </c>
      <c r="O36" s="49">
        <v>450</v>
      </c>
      <c r="P36" s="8">
        <f t="shared" si="4"/>
        <v>0.41000000000000003</v>
      </c>
      <c r="Q36" s="131">
        <v>350</v>
      </c>
      <c r="R36" s="4">
        <f t="shared" si="5"/>
        <v>143.5</v>
      </c>
    </row>
    <row r="37" spans="1:23" x14ac:dyDescent="0.25">
      <c r="A37" s="203"/>
      <c r="B37" s="57">
        <f t="shared" si="13"/>
        <v>2</v>
      </c>
      <c r="C37" s="212"/>
      <c r="D37" s="37" t="s">
        <v>79</v>
      </c>
      <c r="E37" s="6">
        <v>0.17499999999999999</v>
      </c>
      <c r="F37" s="59">
        <f t="shared" si="14"/>
        <v>82</v>
      </c>
      <c r="G37" s="48"/>
      <c r="H37" s="158"/>
      <c r="I37" s="7"/>
      <c r="J37" s="6">
        <f t="shared" si="12"/>
        <v>14.35</v>
      </c>
      <c r="L37" s="36" t="s">
        <v>90</v>
      </c>
      <c r="M37" s="8">
        <f>J79+J121+J166+J226</f>
        <v>12.094999999999999</v>
      </c>
      <c r="N37" s="8">
        <v>0</v>
      </c>
      <c r="O37" s="49">
        <v>55</v>
      </c>
      <c r="P37" s="8">
        <f t="shared" si="4"/>
        <v>12.094999999999999</v>
      </c>
      <c r="Q37" s="131">
        <v>60</v>
      </c>
      <c r="R37" s="4">
        <f t="shared" si="5"/>
        <v>725.69999999999993</v>
      </c>
    </row>
    <row r="38" spans="1:23" x14ac:dyDescent="0.25">
      <c r="A38" s="203"/>
      <c r="B38" s="57">
        <f t="shared" si="13"/>
        <v>2</v>
      </c>
      <c r="C38" s="199" t="s">
        <v>102</v>
      </c>
      <c r="D38" s="37" t="s">
        <v>77</v>
      </c>
      <c r="E38" s="6">
        <f>H38/G38</f>
        <v>6.3517500000000005E-2</v>
      </c>
      <c r="F38" s="59">
        <f t="shared" si="14"/>
        <v>82</v>
      </c>
      <c r="G38" s="48">
        <f>Q17</f>
        <v>400</v>
      </c>
      <c r="H38" s="158">
        <f>61-H30-H31-H32-H33-H34-H35-H36-H37-H39-H40-H41-H42-H43-H44-H45-H46-H47-H48-H49-H50</f>
        <v>25.407000000000004</v>
      </c>
      <c r="I38" s="7">
        <f t="shared" ref="I38:I47" si="15">J38*G38</f>
        <v>2083.3740000000003</v>
      </c>
      <c r="J38" s="6">
        <f t="shared" si="12"/>
        <v>5.2084350000000006</v>
      </c>
      <c r="L38" s="37" t="s">
        <v>110</v>
      </c>
      <c r="M38" s="8">
        <f>J130+J212</f>
        <v>3.5</v>
      </c>
      <c r="N38" s="8">
        <v>0</v>
      </c>
      <c r="O38" s="49">
        <v>110</v>
      </c>
      <c r="P38" s="8">
        <f t="shared" si="4"/>
        <v>3.5</v>
      </c>
      <c r="Q38" s="131">
        <v>130</v>
      </c>
      <c r="R38" s="4">
        <f t="shared" si="5"/>
        <v>455</v>
      </c>
    </row>
    <row r="39" spans="1:23" x14ac:dyDescent="0.25">
      <c r="A39" s="203"/>
      <c r="B39" s="57">
        <f t="shared" si="13"/>
        <v>2</v>
      </c>
      <c r="C39" s="199"/>
      <c r="D39" s="37" t="s">
        <v>38</v>
      </c>
      <c r="E39" s="6">
        <v>9.0000000000000011E-3</v>
      </c>
      <c r="F39" s="59">
        <f t="shared" si="14"/>
        <v>82</v>
      </c>
      <c r="G39" s="48">
        <f>Q20</f>
        <v>45</v>
      </c>
      <c r="H39" s="158">
        <f t="shared" ref="H39:H44" si="16">E39*G39</f>
        <v>0.40500000000000003</v>
      </c>
      <c r="I39" s="7">
        <f t="shared" si="15"/>
        <v>33.210000000000008</v>
      </c>
      <c r="J39" s="6">
        <f t="shared" si="12"/>
        <v>0.7380000000000001</v>
      </c>
      <c r="L39" s="36" t="s">
        <v>73</v>
      </c>
      <c r="M39" s="8">
        <f>J134</f>
        <v>0.46500000000000002</v>
      </c>
      <c r="N39" s="8">
        <v>0</v>
      </c>
      <c r="O39" s="49">
        <v>40</v>
      </c>
      <c r="P39" s="8">
        <f t="shared" si="4"/>
        <v>0.46500000000000002</v>
      </c>
      <c r="Q39" s="131">
        <v>49.5</v>
      </c>
      <c r="R39" s="4">
        <f t="shared" si="5"/>
        <v>23.017500000000002</v>
      </c>
      <c r="T39" s="20"/>
    </row>
    <row r="40" spans="1:23" x14ac:dyDescent="0.25">
      <c r="A40" s="203"/>
      <c r="B40" s="57">
        <f t="shared" si="13"/>
        <v>2</v>
      </c>
      <c r="C40" s="199"/>
      <c r="D40" s="37" t="s">
        <v>69</v>
      </c>
      <c r="E40" s="6">
        <v>1.2E-2</v>
      </c>
      <c r="F40" s="59">
        <f t="shared" si="14"/>
        <v>82</v>
      </c>
      <c r="G40" s="48">
        <f>Q24</f>
        <v>108</v>
      </c>
      <c r="H40" s="158">
        <f t="shared" si="16"/>
        <v>1.296</v>
      </c>
      <c r="I40" s="7">
        <f t="shared" si="15"/>
        <v>106.27199999999999</v>
      </c>
      <c r="J40" s="6">
        <f t="shared" si="12"/>
        <v>0.98399999999999999</v>
      </c>
      <c r="L40" s="36" t="s">
        <v>16</v>
      </c>
      <c r="M40" s="8">
        <f>J143</f>
        <v>0.372</v>
      </c>
      <c r="N40" s="8">
        <v>0</v>
      </c>
      <c r="O40" s="49">
        <v>55</v>
      </c>
      <c r="P40" s="8">
        <f t="shared" si="4"/>
        <v>0.372</v>
      </c>
      <c r="Q40" s="131">
        <v>62</v>
      </c>
      <c r="R40" s="4">
        <f t="shared" si="5"/>
        <v>23.064</v>
      </c>
    </row>
    <row r="41" spans="1:23" x14ac:dyDescent="0.25">
      <c r="A41" s="203"/>
      <c r="B41" s="57">
        <f t="shared" si="13"/>
        <v>2</v>
      </c>
      <c r="C41" s="199"/>
      <c r="D41" s="37" t="s">
        <v>19</v>
      </c>
      <c r="E41" s="6">
        <v>5.0000000000000001E-3</v>
      </c>
      <c r="F41" s="59">
        <f t="shared" si="14"/>
        <v>82</v>
      </c>
      <c r="G41" s="48">
        <f>Q25</f>
        <v>250</v>
      </c>
      <c r="H41" s="158">
        <f t="shared" si="16"/>
        <v>1.25</v>
      </c>
      <c r="I41" s="7">
        <f t="shared" si="15"/>
        <v>102.50000000000001</v>
      </c>
      <c r="J41" s="6">
        <f t="shared" si="12"/>
        <v>0.41000000000000003</v>
      </c>
      <c r="L41" s="54" t="s">
        <v>41</v>
      </c>
      <c r="M41" s="54">
        <f>SUM(M7:M40)</f>
        <v>543.3735544551281</v>
      </c>
      <c r="N41" s="54">
        <f>SUM(N7:N40)</f>
        <v>0</v>
      </c>
      <c r="O41" s="54"/>
      <c r="P41" s="54">
        <f>SUM(P7:P40)</f>
        <v>543.3735544551281</v>
      </c>
      <c r="Q41" s="63"/>
      <c r="R41" s="30">
        <f>SUM(R7:R40)</f>
        <v>61976.000000000007</v>
      </c>
      <c r="T41" s="20"/>
    </row>
    <row r="42" spans="1:23" x14ac:dyDescent="0.25">
      <c r="A42" s="203"/>
      <c r="B42" s="57">
        <f t="shared" si="13"/>
        <v>2</v>
      </c>
      <c r="C42" s="199"/>
      <c r="D42" s="37" t="s">
        <v>7</v>
      </c>
      <c r="E42" s="6">
        <v>3.0000000000000001E-3</v>
      </c>
      <c r="F42" s="59">
        <f t="shared" si="14"/>
        <v>82</v>
      </c>
      <c r="G42" s="48">
        <f>Q22</f>
        <v>160</v>
      </c>
      <c r="H42" s="158">
        <f t="shared" si="16"/>
        <v>0.48</v>
      </c>
      <c r="I42" s="7">
        <f t="shared" si="15"/>
        <v>39.36</v>
      </c>
      <c r="J42" s="6">
        <f t="shared" si="12"/>
        <v>0.246</v>
      </c>
      <c r="L42"/>
      <c r="M42"/>
      <c r="N42"/>
      <c r="O42"/>
      <c r="P42"/>
      <c r="Q42"/>
      <c r="R42" s="29"/>
      <c r="S42" s="20">
        <f>R41-R17</f>
        <v>45183.829500000007</v>
      </c>
      <c r="T42" s="20"/>
    </row>
    <row r="43" spans="1:23" x14ac:dyDescent="0.25">
      <c r="A43" s="203"/>
      <c r="B43" s="57">
        <f t="shared" si="13"/>
        <v>2</v>
      </c>
      <c r="C43" s="204" t="s">
        <v>26</v>
      </c>
      <c r="D43" s="37" t="s">
        <v>21</v>
      </c>
      <c r="E43" s="6">
        <v>6.0999999999999999E-2</v>
      </c>
      <c r="F43" s="59">
        <f t="shared" si="14"/>
        <v>82</v>
      </c>
      <c r="G43" s="48">
        <f>Q26</f>
        <v>112</v>
      </c>
      <c r="H43" s="158">
        <f t="shared" si="16"/>
        <v>6.8319999999999999</v>
      </c>
      <c r="I43" s="7">
        <f t="shared" si="15"/>
        <v>560.22399999999993</v>
      </c>
      <c r="J43" s="6">
        <f t="shared" si="12"/>
        <v>5.0019999999999998</v>
      </c>
      <c r="L43" s="29"/>
      <c r="M43"/>
      <c r="N43"/>
      <c r="O43"/>
      <c r="P43" s="29"/>
      <c r="Q43"/>
      <c r="R43"/>
    </row>
    <row r="44" spans="1:23" ht="15.75" x14ac:dyDescent="0.25">
      <c r="A44" s="203"/>
      <c r="B44" s="57">
        <f t="shared" si="13"/>
        <v>2</v>
      </c>
      <c r="C44" s="204"/>
      <c r="D44" s="37" t="s">
        <v>27</v>
      </c>
      <c r="E44" s="6">
        <v>6.0000000000000001E-3</v>
      </c>
      <c r="F44" s="59">
        <f t="shared" si="14"/>
        <v>82</v>
      </c>
      <c r="G44" s="48">
        <f>Q14</f>
        <v>820</v>
      </c>
      <c r="H44" s="158">
        <f t="shared" si="16"/>
        <v>4.92</v>
      </c>
      <c r="I44" s="7">
        <f t="shared" si="15"/>
        <v>403.44</v>
      </c>
      <c r="J44" s="6">
        <f t="shared" si="12"/>
        <v>0.49199999999999999</v>
      </c>
      <c r="L44" s="154" t="s">
        <v>95</v>
      </c>
      <c r="M44" s="61"/>
      <c r="N44" s="61"/>
      <c r="O44" s="61"/>
      <c r="P44" s="239" t="s">
        <v>130</v>
      </c>
      <c r="Q44" s="239"/>
      <c r="R44" s="239"/>
    </row>
    <row r="45" spans="1:23" x14ac:dyDescent="0.25">
      <c r="A45" s="203"/>
      <c r="B45" s="57">
        <f t="shared" si="13"/>
        <v>2</v>
      </c>
      <c r="C45" s="183" t="s">
        <v>39</v>
      </c>
      <c r="D45" s="36" t="s">
        <v>76</v>
      </c>
      <c r="E45" s="44">
        <v>0.02</v>
      </c>
      <c r="F45" s="59">
        <f t="shared" si="14"/>
        <v>82</v>
      </c>
      <c r="G45" s="47">
        <f>Q19</f>
        <v>140</v>
      </c>
      <c r="H45" s="5">
        <f>G45*E45</f>
        <v>2.8000000000000003</v>
      </c>
      <c r="I45" s="7">
        <f t="shared" si="15"/>
        <v>229.60000000000002</v>
      </c>
      <c r="J45" s="8">
        <f t="shared" si="12"/>
        <v>1.6400000000000001</v>
      </c>
      <c r="L45" s="31"/>
      <c r="M45" s="33" t="s">
        <v>97</v>
      </c>
      <c r="N45" s="33"/>
      <c r="O45" s="33"/>
      <c r="P45" s="241" t="s">
        <v>98</v>
      </c>
      <c r="Q45" s="241"/>
      <c r="R45" s="241"/>
      <c r="S45" s="123"/>
    </row>
    <row r="46" spans="1:23" s="16" customFormat="1" x14ac:dyDescent="0.25">
      <c r="A46" s="203"/>
      <c r="B46" s="57">
        <f t="shared" si="13"/>
        <v>2</v>
      </c>
      <c r="C46" s="184"/>
      <c r="D46" s="36" t="s">
        <v>12</v>
      </c>
      <c r="E46" s="44">
        <v>0.02</v>
      </c>
      <c r="F46" s="59">
        <f t="shared" si="14"/>
        <v>82</v>
      </c>
      <c r="G46" s="47">
        <f>Q15</f>
        <v>80</v>
      </c>
      <c r="H46" s="5">
        <f>G46*E46</f>
        <v>1.6</v>
      </c>
      <c r="I46" s="7">
        <f t="shared" si="15"/>
        <v>131.20000000000002</v>
      </c>
      <c r="J46" s="8">
        <f t="shared" si="12"/>
        <v>1.6400000000000001</v>
      </c>
      <c r="K46"/>
      <c r="L46"/>
      <c r="M46" s="29"/>
      <c r="N46" s="29"/>
      <c r="O46" s="29"/>
      <c r="P46" s="165"/>
      <c r="Q46" s="124"/>
      <c r="R46" s="166"/>
      <c r="S46" s="167"/>
    </row>
    <row r="47" spans="1:23" x14ac:dyDescent="0.25">
      <c r="A47" s="203"/>
      <c r="B47" s="57">
        <f t="shared" si="13"/>
        <v>2</v>
      </c>
      <c r="C47" s="184"/>
      <c r="D47" s="36" t="s">
        <v>13</v>
      </c>
      <c r="E47" s="19">
        <v>2.0000000000000001E-4</v>
      </c>
      <c r="F47" s="59">
        <f t="shared" si="14"/>
        <v>82</v>
      </c>
      <c r="G47" s="47">
        <f>Q16</f>
        <v>1000</v>
      </c>
      <c r="H47" s="5">
        <f>G47*E47</f>
        <v>0.2</v>
      </c>
      <c r="I47" s="7">
        <f t="shared" si="15"/>
        <v>16.400000000000002</v>
      </c>
      <c r="J47" s="8">
        <f>F47*E47</f>
        <v>1.6400000000000001E-2</v>
      </c>
      <c r="L47"/>
      <c r="M47" s="29"/>
      <c r="N47" s="29"/>
      <c r="O47" s="29"/>
      <c r="P47" s="165"/>
      <c r="Q47" s="124"/>
      <c r="R47" s="166"/>
      <c r="S47" s="169"/>
      <c r="U47" s="16"/>
      <c r="W47" s="16"/>
    </row>
    <row r="48" spans="1:23" x14ac:dyDescent="0.25">
      <c r="A48" s="203"/>
      <c r="B48" s="57">
        <f t="shared" si="13"/>
        <v>2</v>
      </c>
      <c r="C48" s="185"/>
      <c r="D48" s="36" t="s">
        <v>79</v>
      </c>
      <c r="E48" s="44">
        <v>0.2</v>
      </c>
      <c r="F48" s="59">
        <f t="shared" si="14"/>
        <v>82</v>
      </c>
      <c r="G48" s="47"/>
      <c r="H48" s="5"/>
      <c r="I48" s="7"/>
      <c r="J48" s="8">
        <f t="shared" si="12"/>
        <v>16.400000000000002</v>
      </c>
      <c r="L48"/>
      <c r="M48" s="27"/>
      <c r="N48" s="27"/>
      <c r="O48" s="27"/>
      <c r="P48" s="170"/>
      <c r="Q48" s="165"/>
      <c r="R48" s="124"/>
      <c r="S48" s="123"/>
      <c r="U48" s="16"/>
      <c r="W48" s="16"/>
    </row>
    <row r="49" spans="1:23" x14ac:dyDescent="0.25">
      <c r="A49" s="203"/>
      <c r="B49" s="57">
        <f t="shared" si="13"/>
        <v>2</v>
      </c>
      <c r="C49" s="155" t="s">
        <v>38</v>
      </c>
      <c r="D49" s="37" t="s">
        <v>38</v>
      </c>
      <c r="E49" s="6">
        <v>0.08</v>
      </c>
      <c r="F49" s="59">
        <f t="shared" si="14"/>
        <v>82</v>
      </c>
      <c r="G49" s="48">
        <f>Q20</f>
        <v>45</v>
      </c>
      <c r="H49" s="158">
        <f>E49*G49</f>
        <v>3.6</v>
      </c>
      <c r="I49" s="7">
        <f>J49*G49</f>
        <v>295.20000000000005</v>
      </c>
      <c r="J49" s="6">
        <f t="shared" si="12"/>
        <v>6.5600000000000005</v>
      </c>
      <c r="L49"/>
      <c r="M49"/>
      <c r="N49"/>
      <c r="O49"/>
      <c r="P49"/>
      <c r="Q49" s="27"/>
      <c r="R49"/>
      <c r="U49" s="16"/>
      <c r="W49" s="16"/>
    </row>
    <row r="50" spans="1:23" x14ac:dyDescent="0.25">
      <c r="A50" s="215"/>
      <c r="B50" s="57">
        <f t="shared" si="13"/>
        <v>2</v>
      </c>
      <c r="C50" s="156" t="s">
        <v>70</v>
      </c>
      <c r="D50" s="36" t="s">
        <v>70</v>
      </c>
      <c r="E50" s="8">
        <v>0</v>
      </c>
      <c r="F50" s="59">
        <f t="shared" si="14"/>
        <v>82</v>
      </c>
      <c r="G50" s="48">
        <f>Q27</f>
        <v>130</v>
      </c>
      <c r="H50" s="158">
        <f>E50*G50</f>
        <v>0</v>
      </c>
      <c r="I50" s="7">
        <f>J50*G50</f>
        <v>0</v>
      </c>
      <c r="J50" s="6">
        <f t="shared" si="12"/>
        <v>0</v>
      </c>
      <c r="L50"/>
      <c r="M50"/>
      <c r="N50"/>
      <c r="O50"/>
      <c r="P50"/>
      <c r="Q50"/>
      <c r="R50"/>
      <c r="U50" s="16"/>
      <c r="W50" s="16"/>
    </row>
    <row r="51" spans="1:23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61.000000000000007</v>
      </c>
      <c r="I51" s="2">
        <f>SUM(I30:I50)</f>
        <v>5001.9999999999991</v>
      </c>
      <c r="J51" s="45">
        <f>SUM(J30:J50)</f>
        <v>72.300835000000006</v>
      </c>
      <c r="U51" s="16"/>
      <c r="W51" s="16"/>
    </row>
    <row r="52" spans="1:23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  <c r="U52" s="16"/>
      <c r="W52" s="16"/>
    </row>
    <row r="53" spans="1:23" customFormat="1" x14ac:dyDescent="0.25">
      <c r="E53" s="27"/>
      <c r="U53" s="16"/>
      <c r="W53" s="16"/>
    </row>
    <row r="54" spans="1:23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U54" s="16"/>
      <c r="W54" s="16"/>
    </row>
    <row r="55" spans="1:23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B55*41</f>
        <v>82</v>
      </c>
      <c r="G55" s="47">
        <f>Q9</f>
        <v>40</v>
      </c>
      <c r="H55" s="158">
        <f t="shared" ref="H55:H60" si="17">G55*E55</f>
        <v>1.04</v>
      </c>
      <c r="I55" s="7">
        <f t="shared" ref="I55:I64" si="18">J55*G55</f>
        <v>85.28</v>
      </c>
      <c r="J55" s="8">
        <f t="shared" ref="J55:J72" si="19">F55*E55</f>
        <v>2.1320000000000001</v>
      </c>
      <c r="L55" s="17"/>
      <c r="U55" s="16"/>
      <c r="W55" s="16"/>
    </row>
    <row r="56" spans="1:23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58">
        <f>F55</f>
        <v>82</v>
      </c>
      <c r="G56" s="47">
        <f>Q22</f>
        <v>160</v>
      </c>
      <c r="H56" s="158">
        <f t="shared" si="17"/>
        <v>0.96</v>
      </c>
      <c r="I56" s="7">
        <f t="shared" si="18"/>
        <v>78.72</v>
      </c>
      <c r="J56" s="8">
        <f t="shared" si="19"/>
        <v>0.49199999999999999</v>
      </c>
      <c r="L56" s="17"/>
      <c r="U56" s="16"/>
      <c r="W56" s="16"/>
    </row>
    <row r="57" spans="1:23" x14ac:dyDescent="0.25">
      <c r="A57" s="181"/>
      <c r="B57" s="60">
        <f t="shared" ref="B57:B72" si="20">B56</f>
        <v>2</v>
      </c>
      <c r="C57" s="193"/>
      <c r="D57" s="36" t="s">
        <v>8</v>
      </c>
      <c r="E57" s="44">
        <v>3.5000000000000003E-2</v>
      </c>
      <c r="F57" s="58">
        <f t="shared" ref="F57:F72" si="21">F56</f>
        <v>82</v>
      </c>
      <c r="G57" s="47">
        <f>Q10</f>
        <v>55</v>
      </c>
      <c r="H57" s="158">
        <f t="shared" si="17"/>
        <v>1.9250000000000003</v>
      </c>
      <c r="I57" s="7">
        <f t="shared" si="18"/>
        <v>157.85</v>
      </c>
      <c r="J57" s="8">
        <f t="shared" si="19"/>
        <v>2.87</v>
      </c>
      <c r="L57" s="17"/>
      <c r="U57" s="16"/>
      <c r="W57" s="16"/>
    </row>
    <row r="58" spans="1:23" x14ac:dyDescent="0.25">
      <c r="A58" s="181"/>
      <c r="B58" s="60">
        <f t="shared" si="20"/>
        <v>2</v>
      </c>
      <c r="C58" s="193"/>
      <c r="D58" s="36" t="s">
        <v>10</v>
      </c>
      <c r="E58" s="44">
        <v>2.5000000000000001E-2</v>
      </c>
      <c r="F58" s="58">
        <f t="shared" si="21"/>
        <v>82</v>
      </c>
      <c r="G58" s="47">
        <f>Q28</f>
        <v>55</v>
      </c>
      <c r="H58" s="158">
        <f t="shared" si="17"/>
        <v>1.375</v>
      </c>
      <c r="I58" s="7">
        <f t="shared" si="18"/>
        <v>112.75000000000001</v>
      </c>
      <c r="J58" s="8">
        <f t="shared" si="19"/>
        <v>2.0500000000000003</v>
      </c>
      <c r="L58" s="17"/>
      <c r="U58" s="16"/>
      <c r="W58" s="16"/>
    </row>
    <row r="59" spans="1:23" x14ac:dyDescent="0.25">
      <c r="A59" s="181"/>
      <c r="B59" s="60">
        <f t="shared" si="20"/>
        <v>2</v>
      </c>
      <c r="C59" s="193"/>
      <c r="D59" s="36" t="s">
        <v>9</v>
      </c>
      <c r="E59" s="44">
        <v>1.9E-2</v>
      </c>
      <c r="F59" s="58">
        <f t="shared" si="21"/>
        <v>82</v>
      </c>
      <c r="G59" s="47">
        <f>Q11</f>
        <v>50</v>
      </c>
      <c r="H59" s="158">
        <f t="shared" si="17"/>
        <v>0.95</v>
      </c>
      <c r="I59" s="7">
        <f t="shared" si="18"/>
        <v>77.900000000000006</v>
      </c>
      <c r="J59" s="8">
        <f t="shared" si="19"/>
        <v>1.5580000000000001</v>
      </c>
      <c r="L59" s="17"/>
      <c r="U59" s="16"/>
      <c r="W59" s="16"/>
    </row>
    <row r="60" spans="1:23" x14ac:dyDescent="0.25">
      <c r="A60" s="181"/>
      <c r="B60" s="60">
        <f t="shared" si="20"/>
        <v>2</v>
      </c>
      <c r="C60" s="194"/>
      <c r="D60" s="36" t="s">
        <v>11</v>
      </c>
      <c r="E60" s="44">
        <v>1.7999999999999999E-2</v>
      </c>
      <c r="F60" s="58">
        <f t="shared" si="21"/>
        <v>82</v>
      </c>
      <c r="G60" s="47">
        <f>Q12</f>
        <v>45</v>
      </c>
      <c r="H60" s="158">
        <f t="shared" si="17"/>
        <v>0.80999999999999994</v>
      </c>
      <c r="I60" s="7">
        <f t="shared" si="18"/>
        <v>66.42</v>
      </c>
      <c r="J60" s="8">
        <f t="shared" si="19"/>
        <v>1.476</v>
      </c>
      <c r="U60" s="16"/>
      <c r="W60" s="16"/>
    </row>
    <row r="61" spans="1:23" x14ac:dyDescent="0.25">
      <c r="A61" s="181"/>
      <c r="B61" s="60">
        <f t="shared" si="20"/>
        <v>2</v>
      </c>
      <c r="C61" s="192" t="s">
        <v>28</v>
      </c>
      <c r="D61" s="36" t="s">
        <v>81</v>
      </c>
      <c r="E61" s="6">
        <f>H61/G61</f>
        <v>6.0274999999999981E-2</v>
      </c>
      <c r="F61" s="58">
        <f t="shared" si="21"/>
        <v>82</v>
      </c>
      <c r="G61" s="49">
        <f>Q17</f>
        <v>400</v>
      </c>
      <c r="H61" s="5">
        <f>61-H55-H56-H57-H58-H59-H60-H62-H63-H64-H65-H66-H67-H68-H69-H70-H71-H72</f>
        <v>24.109999999999992</v>
      </c>
      <c r="I61" s="7">
        <f t="shared" si="18"/>
        <v>1977.0199999999995</v>
      </c>
      <c r="J61" s="8">
        <f t="shared" si="19"/>
        <v>4.9425499999999989</v>
      </c>
      <c r="U61" s="16"/>
      <c r="W61" s="16"/>
    </row>
    <row r="62" spans="1:23" x14ac:dyDescent="0.25">
      <c r="A62" s="181"/>
      <c r="B62" s="60">
        <f t="shared" si="20"/>
        <v>2</v>
      </c>
      <c r="C62" s="193"/>
      <c r="D62" s="36" t="s">
        <v>57</v>
      </c>
      <c r="E62" s="6">
        <v>0.03</v>
      </c>
      <c r="F62" s="58">
        <f t="shared" si="21"/>
        <v>82</v>
      </c>
      <c r="G62" s="49">
        <f>Q29</f>
        <v>130</v>
      </c>
      <c r="H62" s="5">
        <f>G62*E62</f>
        <v>3.9</v>
      </c>
      <c r="I62" s="7">
        <f t="shared" si="18"/>
        <v>319.8</v>
      </c>
      <c r="J62" s="8">
        <f t="shared" si="19"/>
        <v>2.46</v>
      </c>
      <c r="U62" s="16"/>
      <c r="W62" s="16"/>
    </row>
    <row r="63" spans="1:23" x14ac:dyDescent="0.25">
      <c r="A63" s="181"/>
      <c r="B63" s="60">
        <f t="shared" si="20"/>
        <v>2</v>
      </c>
      <c r="C63" s="193"/>
      <c r="D63" s="36" t="s">
        <v>32</v>
      </c>
      <c r="E63" s="6">
        <v>1.2E-2</v>
      </c>
      <c r="F63" s="58">
        <f t="shared" si="21"/>
        <v>82</v>
      </c>
      <c r="G63" s="49">
        <f>Q13</f>
        <v>220</v>
      </c>
      <c r="H63" s="5">
        <f>G63*E63</f>
        <v>2.64</v>
      </c>
      <c r="I63" s="7">
        <f t="shared" si="18"/>
        <v>216.48</v>
      </c>
      <c r="J63" s="8">
        <f t="shared" si="19"/>
        <v>0.98399999999999999</v>
      </c>
      <c r="U63" s="16"/>
      <c r="W63" s="16"/>
    </row>
    <row r="64" spans="1:23" x14ac:dyDescent="0.25">
      <c r="A64" s="181"/>
      <c r="B64" s="60">
        <f t="shared" si="20"/>
        <v>2</v>
      </c>
      <c r="C64" s="193"/>
      <c r="D64" s="36" t="s">
        <v>24</v>
      </c>
      <c r="E64" s="6">
        <v>2E-3</v>
      </c>
      <c r="F64" s="58">
        <f t="shared" si="21"/>
        <v>82</v>
      </c>
      <c r="G64" s="47">
        <f>Q30</f>
        <v>295</v>
      </c>
      <c r="H64" s="5">
        <f>G64*E64</f>
        <v>0.59</v>
      </c>
      <c r="I64" s="7">
        <f t="shared" si="18"/>
        <v>48.38</v>
      </c>
      <c r="J64" s="8">
        <f t="shared" si="19"/>
        <v>0.16400000000000001</v>
      </c>
      <c r="U64" s="16"/>
      <c r="W64" s="16"/>
    </row>
    <row r="65" spans="1:23" x14ac:dyDescent="0.25">
      <c r="A65" s="181"/>
      <c r="B65" s="60">
        <f t="shared" si="20"/>
        <v>2</v>
      </c>
      <c r="C65" s="194"/>
      <c r="D65" s="36" t="s">
        <v>79</v>
      </c>
      <c r="E65" s="6">
        <v>0.2</v>
      </c>
      <c r="F65" s="58">
        <f t="shared" si="21"/>
        <v>82</v>
      </c>
      <c r="G65" s="47"/>
      <c r="H65" s="5"/>
      <c r="I65" s="7"/>
      <c r="J65" s="8">
        <f t="shared" si="19"/>
        <v>16.400000000000002</v>
      </c>
      <c r="U65" s="16"/>
      <c r="W65" s="16"/>
    </row>
    <row r="66" spans="1:23" x14ac:dyDescent="0.25">
      <c r="A66" s="181"/>
      <c r="B66" s="60">
        <f t="shared" si="20"/>
        <v>2</v>
      </c>
      <c r="C66" s="192" t="s">
        <v>82</v>
      </c>
      <c r="D66" s="36" t="s">
        <v>8</v>
      </c>
      <c r="E66" s="6">
        <v>0.2</v>
      </c>
      <c r="F66" s="58">
        <f t="shared" si="21"/>
        <v>82</v>
      </c>
      <c r="G66" s="47">
        <f>Q10</f>
        <v>55</v>
      </c>
      <c r="H66" s="5">
        <f>G66*E66</f>
        <v>11</v>
      </c>
      <c r="I66" s="7">
        <f>J66*G66</f>
        <v>902.00000000000011</v>
      </c>
      <c r="J66" s="8">
        <f t="shared" si="19"/>
        <v>16.400000000000002</v>
      </c>
      <c r="U66" s="16"/>
      <c r="W66" s="16"/>
    </row>
    <row r="67" spans="1:23" x14ac:dyDescent="0.25">
      <c r="A67" s="181"/>
      <c r="B67" s="60">
        <f t="shared" si="20"/>
        <v>2</v>
      </c>
      <c r="C67" s="194"/>
      <c r="D67" s="36" t="s">
        <v>27</v>
      </c>
      <c r="E67" s="6">
        <v>5.0000000000000001E-3</v>
      </c>
      <c r="F67" s="58">
        <f t="shared" si="21"/>
        <v>82</v>
      </c>
      <c r="G67" s="47">
        <f>Q14</f>
        <v>820</v>
      </c>
      <c r="H67" s="5">
        <f>G67*E67</f>
        <v>4.0999999999999996</v>
      </c>
      <c r="I67" s="7">
        <f>J67*G67</f>
        <v>336.20000000000005</v>
      </c>
      <c r="J67" s="8">
        <f t="shared" si="19"/>
        <v>0.41000000000000003</v>
      </c>
      <c r="U67" s="16"/>
      <c r="W67" s="16"/>
    </row>
    <row r="68" spans="1:23" x14ac:dyDescent="0.25">
      <c r="A68" s="181"/>
      <c r="B68" s="60">
        <f t="shared" si="20"/>
        <v>2</v>
      </c>
      <c r="C68" s="183" t="s">
        <v>99</v>
      </c>
      <c r="D68" s="36" t="s">
        <v>14</v>
      </c>
      <c r="E68" s="6">
        <v>4.5999999999999999E-2</v>
      </c>
      <c r="F68" s="58">
        <f t="shared" si="21"/>
        <v>82</v>
      </c>
      <c r="G68" s="49">
        <f>Q21</f>
        <v>80</v>
      </c>
      <c r="H68" s="5">
        <f>G68*E68</f>
        <v>3.6799999999999997</v>
      </c>
      <c r="I68" s="7">
        <f>J68*G68</f>
        <v>301.76</v>
      </c>
      <c r="J68" s="8">
        <f t="shared" si="19"/>
        <v>3.7719999999999998</v>
      </c>
      <c r="U68" s="16"/>
      <c r="W68" s="16"/>
    </row>
    <row r="69" spans="1:23" x14ac:dyDescent="0.25">
      <c r="A69" s="181"/>
      <c r="B69" s="60">
        <f t="shared" si="20"/>
        <v>2</v>
      </c>
      <c r="C69" s="184"/>
      <c r="D69" s="36" t="s">
        <v>12</v>
      </c>
      <c r="E69" s="6">
        <v>2.4E-2</v>
      </c>
      <c r="F69" s="58">
        <f t="shared" si="21"/>
        <v>82</v>
      </c>
      <c r="G69" s="47">
        <f>Q15</f>
        <v>80</v>
      </c>
      <c r="H69" s="5">
        <f>G69*E69</f>
        <v>1.92</v>
      </c>
      <c r="I69" s="7">
        <f>J69*G69</f>
        <v>157.44</v>
      </c>
      <c r="J69" s="8">
        <f t="shared" si="19"/>
        <v>1.968</v>
      </c>
      <c r="L69"/>
      <c r="M69"/>
      <c r="N69"/>
      <c r="O69"/>
      <c r="P69"/>
      <c r="Q69"/>
      <c r="R69"/>
      <c r="U69" s="16"/>
      <c r="W69" s="16"/>
    </row>
    <row r="70" spans="1:23" x14ac:dyDescent="0.25">
      <c r="A70" s="181"/>
      <c r="B70" s="60">
        <f t="shared" si="20"/>
        <v>2</v>
      </c>
      <c r="C70" s="184"/>
      <c r="D70" s="36" t="s">
        <v>13</v>
      </c>
      <c r="E70" s="40">
        <v>2.0000000000000001E-4</v>
      </c>
      <c r="F70" s="58">
        <f t="shared" si="21"/>
        <v>82</v>
      </c>
      <c r="G70" s="47">
        <f>Q16</f>
        <v>1000</v>
      </c>
      <c r="H70" s="5">
        <f>G70*E70</f>
        <v>0.2</v>
      </c>
      <c r="I70" s="7">
        <f>J70*G70</f>
        <v>16.400000000000002</v>
      </c>
      <c r="J70" s="8">
        <f t="shared" si="19"/>
        <v>1.6400000000000001E-2</v>
      </c>
      <c r="L70"/>
      <c r="M70"/>
      <c r="N70"/>
      <c r="O70"/>
      <c r="P70"/>
      <c r="Q70"/>
      <c r="R70"/>
      <c r="U70" s="16"/>
      <c r="W70" s="16"/>
    </row>
    <row r="71" spans="1:23" x14ac:dyDescent="0.25">
      <c r="A71" s="181"/>
      <c r="B71" s="60">
        <f t="shared" si="20"/>
        <v>2</v>
      </c>
      <c r="C71" s="185"/>
      <c r="D71" s="36" t="s">
        <v>79</v>
      </c>
      <c r="E71" s="6">
        <v>0.17199999999999999</v>
      </c>
      <c r="F71" s="58">
        <f t="shared" si="21"/>
        <v>82</v>
      </c>
      <c r="G71" s="47"/>
      <c r="H71" s="5"/>
      <c r="I71" s="7"/>
      <c r="J71" s="8">
        <f t="shared" si="19"/>
        <v>14.103999999999999</v>
      </c>
      <c r="L71"/>
      <c r="M71"/>
      <c r="N71"/>
      <c r="O71"/>
      <c r="P71"/>
      <c r="Q71"/>
      <c r="R71"/>
      <c r="U71" s="16"/>
      <c r="W71" s="16"/>
    </row>
    <row r="72" spans="1:23" x14ac:dyDescent="0.25">
      <c r="A72" s="191"/>
      <c r="B72" s="60">
        <f t="shared" si="20"/>
        <v>2</v>
      </c>
      <c r="C72" s="3" t="s">
        <v>38</v>
      </c>
      <c r="D72" s="41" t="s">
        <v>38</v>
      </c>
      <c r="E72" s="6">
        <v>0.04</v>
      </c>
      <c r="F72" s="58">
        <f t="shared" si="21"/>
        <v>82</v>
      </c>
      <c r="G72" s="47">
        <f>Q20</f>
        <v>45</v>
      </c>
      <c r="H72" s="5">
        <f>G72*E72</f>
        <v>1.8</v>
      </c>
      <c r="I72" s="7">
        <f>J72*G72</f>
        <v>147.60000000000002</v>
      </c>
      <c r="J72" s="8">
        <f t="shared" si="19"/>
        <v>3.2800000000000002</v>
      </c>
      <c r="L72"/>
      <c r="M72"/>
      <c r="N72"/>
      <c r="O72"/>
      <c r="P72"/>
      <c r="Q72"/>
      <c r="R72"/>
      <c r="U72" s="16"/>
      <c r="W72" s="16"/>
    </row>
    <row r="73" spans="1:23" x14ac:dyDescent="0.25">
      <c r="A73" s="174" t="s">
        <v>41</v>
      </c>
      <c r="B73" s="174"/>
      <c r="C73" s="174"/>
      <c r="D73" s="174"/>
      <c r="E73" s="45"/>
      <c r="F73" s="153"/>
      <c r="G73" s="153"/>
      <c r="H73" s="2">
        <f>SUM(H55:H72)</f>
        <v>61</v>
      </c>
      <c r="I73" s="2">
        <f>SUM(I55:I72)</f>
        <v>5002</v>
      </c>
      <c r="J73" s="45">
        <f>SUM(J55:J72)</f>
        <v>75.478949999999998</v>
      </c>
      <c r="L73"/>
      <c r="M73"/>
      <c r="N73"/>
      <c r="O73"/>
      <c r="P73"/>
      <c r="Q73"/>
      <c r="R73"/>
      <c r="U73" s="16"/>
      <c r="W73" s="16"/>
    </row>
    <row r="74" spans="1:23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B74*41</f>
        <v>82</v>
      </c>
      <c r="G74" s="49">
        <f>Q11</f>
        <v>50</v>
      </c>
      <c r="H74" s="158">
        <f t="shared" ref="H74:H82" si="22">E74*G74</f>
        <v>4.7</v>
      </c>
      <c r="I74" s="7">
        <f t="shared" ref="I74:I82" si="23">J74*G74</f>
        <v>385.40000000000003</v>
      </c>
      <c r="J74" s="6">
        <f>F74*E74</f>
        <v>7.7080000000000002</v>
      </c>
      <c r="L74"/>
      <c r="M74"/>
      <c r="N74"/>
      <c r="O74"/>
      <c r="P74"/>
      <c r="Q74"/>
      <c r="R74"/>
      <c r="U74" s="16"/>
      <c r="W74" s="16"/>
    </row>
    <row r="75" spans="1:23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82</v>
      </c>
      <c r="G75" s="49">
        <f>Q21</f>
        <v>80</v>
      </c>
      <c r="H75" s="158">
        <f t="shared" si="22"/>
        <v>2.3200000000000003</v>
      </c>
      <c r="I75" s="7">
        <f t="shared" si="23"/>
        <v>190.24</v>
      </c>
      <c r="J75" s="6">
        <f t="shared" ref="J75:J90" si="24">F75*E75</f>
        <v>2.3780000000000001</v>
      </c>
      <c r="L75"/>
      <c r="M75"/>
      <c r="N75"/>
      <c r="O75"/>
      <c r="P75"/>
      <c r="Q75"/>
      <c r="R75"/>
      <c r="U75" s="16"/>
      <c r="W75" s="16"/>
    </row>
    <row r="76" spans="1:23" x14ac:dyDescent="0.25">
      <c r="A76" s="209"/>
      <c r="B76" s="57">
        <f t="shared" ref="B76:B90" si="25">B75</f>
        <v>2</v>
      </c>
      <c r="C76" s="195"/>
      <c r="D76" s="37" t="s">
        <v>15</v>
      </c>
      <c r="E76" s="6">
        <v>0.01</v>
      </c>
      <c r="F76" s="59">
        <f t="shared" ref="F76:F90" si="26">F75</f>
        <v>82</v>
      </c>
      <c r="G76" s="49">
        <f>Q31</f>
        <v>245</v>
      </c>
      <c r="H76" s="158">
        <f t="shared" si="22"/>
        <v>2.4500000000000002</v>
      </c>
      <c r="I76" s="7">
        <f t="shared" si="23"/>
        <v>200.9</v>
      </c>
      <c r="J76" s="6">
        <f t="shared" si="24"/>
        <v>0.82000000000000006</v>
      </c>
      <c r="L76" s="17"/>
      <c r="U76" s="16"/>
      <c r="W76" s="16"/>
    </row>
    <row r="77" spans="1:23" x14ac:dyDescent="0.25">
      <c r="A77" s="209"/>
      <c r="B77" s="57">
        <f t="shared" si="25"/>
        <v>2</v>
      </c>
      <c r="C77" s="195"/>
      <c r="D77" s="37" t="s">
        <v>12</v>
      </c>
      <c r="E77" s="6">
        <v>1E-3</v>
      </c>
      <c r="F77" s="59">
        <f t="shared" si="26"/>
        <v>82</v>
      </c>
      <c r="G77" s="48">
        <f>Q15</f>
        <v>80</v>
      </c>
      <c r="H77" s="158">
        <f t="shared" si="22"/>
        <v>0.08</v>
      </c>
      <c r="I77" s="7">
        <f t="shared" si="23"/>
        <v>6.5600000000000005</v>
      </c>
      <c r="J77" s="6">
        <f t="shared" si="24"/>
        <v>8.2000000000000003E-2</v>
      </c>
      <c r="L77" s="17"/>
      <c r="U77" s="16"/>
      <c r="W77" s="16"/>
    </row>
    <row r="78" spans="1:23" x14ac:dyDescent="0.25">
      <c r="A78" s="209"/>
      <c r="B78" s="57">
        <f t="shared" si="25"/>
        <v>2</v>
      </c>
      <c r="C78" s="210" t="s">
        <v>58</v>
      </c>
      <c r="D78" s="37" t="s">
        <v>8</v>
      </c>
      <c r="E78" s="6">
        <v>0.1</v>
      </c>
      <c r="F78" s="59">
        <f t="shared" si="26"/>
        <v>82</v>
      </c>
      <c r="G78" s="47">
        <f>Q10</f>
        <v>55</v>
      </c>
      <c r="H78" s="158">
        <f t="shared" si="22"/>
        <v>5.5</v>
      </c>
      <c r="I78" s="7">
        <f t="shared" si="23"/>
        <v>451.00000000000006</v>
      </c>
      <c r="J78" s="6">
        <f t="shared" si="24"/>
        <v>8.2000000000000011</v>
      </c>
      <c r="L78" s="17"/>
      <c r="U78" s="16"/>
      <c r="W78" s="16"/>
    </row>
    <row r="79" spans="1:23" x14ac:dyDescent="0.25">
      <c r="A79" s="209"/>
      <c r="B79" s="57">
        <f t="shared" si="25"/>
        <v>2</v>
      </c>
      <c r="C79" s="211"/>
      <c r="D79" s="37" t="s">
        <v>56</v>
      </c>
      <c r="E79" s="6">
        <v>0.01</v>
      </c>
      <c r="F79" s="59">
        <f t="shared" si="26"/>
        <v>82</v>
      </c>
      <c r="G79" s="48">
        <f>Q37</f>
        <v>60</v>
      </c>
      <c r="H79" s="158">
        <f t="shared" si="22"/>
        <v>0.6</v>
      </c>
      <c r="I79" s="7">
        <f t="shared" si="23"/>
        <v>49.2</v>
      </c>
      <c r="J79" s="6">
        <f t="shared" si="24"/>
        <v>0.82000000000000006</v>
      </c>
      <c r="L79" s="17"/>
      <c r="U79" s="16"/>
      <c r="W79" s="16"/>
    </row>
    <row r="80" spans="1:23" x14ac:dyDescent="0.25">
      <c r="A80" s="209"/>
      <c r="B80" s="57">
        <f t="shared" si="25"/>
        <v>2</v>
      </c>
      <c r="C80" s="211"/>
      <c r="D80" s="37" t="s">
        <v>9</v>
      </c>
      <c r="E80" s="6">
        <v>1.2999999999999999E-2</v>
      </c>
      <c r="F80" s="59">
        <f t="shared" si="26"/>
        <v>82</v>
      </c>
      <c r="G80" s="48">
        <f>Q11</f>
        <v>50</v>
      </c>
      <c r="H80" s="158">
        <f t="shared" si="22"/>
        <v>0.65</v>
      </c>
      <c r="I80" s="7">
        <f t="shared" si="23"/>
        <v>53.300000000000004</v>
      </c>
      <c r="J80" s="6">
        <f t="shared" si="24"/>
        <v>1.0660000000000001</v>
      </c>
      <c r="L80" s="17"/>
    </row>
    <row r="81" spans="1:45" ht="15.75" customHeight="1" x14ac:dyDescent="0.25">
      <c r="A81" s="209"/>
      <c r="B81" s="57">
        <f t="shared" si="25"/>
        <v>2</v>
      </c>
      <c r="C81" s="211"/>
      <c r="D81" s="37" t="s">
        <v>11</v>
      </c>
      <c r="E81" s="6">
        <v>1.2E-2</v>
      </c>
      <c r="F81" s="59">
        <f t="shared" si="26"/>
        <v>82</v>
      </c>
      <c r="G81" s="48">
        <f>Q12</f>
        <v>45</v>
      </c>
      <c r="H81" s="158">
        <f t="shared" si="22"/>
        <v>0.54</v>
      </c>
      <c r="I81" s="7">
        <f t="shared" si="23"/>
        <v>44.28</v>
      </c>
      <c r="J81" s="6">
        <f t="shared" si="24"/>
        <v>0.98399999999999999</v>
      </c>
      <c r="L81" s="17"/>
    </row>
    <row r="82" spans="1:45" ht="15.75" customHeight="1" x14ac:dyDescent="0.25">
      <c r="A82" s="209"/>
      <c r="B82" s="57">
        <f t="shared" si="25"/>
        <v>2</v>
      </c>
      <c r="C82" s="211"/>
      <c r="D82" s="37" t="s">
        <v>7</v>
      </c>
      <c r="E82" s="6">
        <v>3.0000000000000001E-3</v>
      </c>
      <c r="F82" s="59">
        <f t="shared" si="26"/>
        <v>82</v>
      </c>
      <c r="G82" s="48">
        <f>Q22</f>
        <v>160</v>
      </c>
      <c r="H82" s="158">
        <f t="shared" si="22"/>
        <v>0.48</v>
      </c>
      <c r="I82" s="7">
        <f t="shared" si="23"/>
        <v>39.36</v>
      </c>
      <c r="J82" s="6">
        <f t="shared" si="24"/>
        <v>0.246</v>
      </c>
      <c r="L82" s="17"/>
    </row>
    <row r="83" spans="1:45" ht="15.75" customHeight="1" x14ac:dyDescent="0.25">
      <c r="A83" s="209"/>
      <c r="B83" s="57">
        <f t="shared" si="25"/>
        <v>2</v>
      </c>
      <c r="C83" s="212"/>
      <c r="D83" s="37" t="s">
        <v>79</v>
      </c>
      <c r="E83" s="6">
        <v>0.188</v>
      </c>
      <c r="F83" s="59">
        <f t="shared" si="26"/>
        <v>82</v>
      </c>
      <c r="G83" s="48"/>
      <c r="H83" s="158"/>
      <c r="I83" s="7"/>
      <c r="J83" s="6">
        <f t="shared" si="24"/>
        <v>15.416</v>
      </c>
      <c r="L83" s="17"/>
    </row>
    <row r="84" spans="1:45" ht="15.75" customHeight="1" x14ac:dyDescent="0.25">
      <c r="A84" s="209"/>
      <c r="B84" s="57">
        <f t="shared" si="25"/>
        <v>2</v>
      </c>
      <c r="C84" s="186" t="s">
        <v>83</v>
      </c>
      <c r="D84" s="36" t="s">
        <v>61</v>
      </c>
      <c r="E84" s="6">
        <f>H84/G84</f>
        <v>7.7717948717948709E-2</v>
      </c>
      <c r="F84" s="59">
        <f t="shared" si="26"/>
        <v>82</v>
      </c>
      <c r="G84" s="47">
        <f>Q32</f>
        <v>195</v>
      </c>
      <c r="H84" s="158">
        <f>61-H74-H75-H76-H77-H78-H79-H80-H81-H82-H85-H86-H87-H88-H89-H90</f>
        <v>15.154999999999998</v>
      </c>
      <c r="I84" s="7">
        <f t="shared" ref="I84:I90" si="27">J84*G84</f>
        <v>1242.7099999999998</v>
      </c>
      <c r="J84" s="6">
        <f t="shared" si="24"/>
        <v>6.3728717948717941</v>
      </c>
      <c r="L84" s="17"/>
    </row>
    <row r="85" spans="1:45" ht="15.75" customHeight="1" x14ac:dyDescent="0.25">
      <c r="A85" s="209"/>
      <c r="B85" s="57">
        <f t="shared" si="25"/>
        <v>2</v>
      </c>
      <c r="C85" s="188"/>
      <c r="D85" s="36" t="s">
        <v>11</v>
      </c>
      <c r="E85" s="6">
        <v>2.5000000000000001E-2</v>
      </c>
      <c r="F85" s="59">
        <f t="shared" si="26"/>
        <v>82</v>
      </c>
      <c r="G85" s="47">
        <f>Q12</f>
        <v>45</v>
      </c>
      <c r="H85" s="158">
        <f t="shared" ref="H85:H90" si="28">E85*G85</f>
        <v>1.125</v>
      </c>
      <c r="I85" s="7">
        <f t="shared" si="27"/>
        <v>92.250000000000014</v>
      </c>
      <c r="J85" s="6">
        <f>F85*E85</f>
        <v>2.0500000000000003</v>
      </c>
      <c r="L85" s="17"/>
    </row>
    <row r="86" spans="1:45" ht="15.75" customHeight="1" x14ac:dyDescent="0.25">
      <c r="A86" s="209"/>
      <c r="B86" s="57">
        <f t="shared" si="25"/>
        <v>2</v>
      </c>
      <c r="C86" s="204" t="s">
        <v>91</v>
      </c>
      <c r="D86" s="36" t="s">
        <v>87</v>
      </c>
      <c r="E86" s="44">
        <v>0.06</v>
      </c>
      <c r="F86" s="59">
        <f t="shared" si="26"/>
        <v>82</v>
      </c>
      <c r="G86" s="47">
        <f>Q18</f>
        <v>78</v>
      </c>
      <c r="H86" s="158">
        <f t="shared" si="28"/>
        <v>4.68</v>
      </c>
      <c r="I86" s="158">
        <f t="shared" si="27"/>
        <v>383.76</v>
      </c>
      <c r="J86" s="158">
        <f>F86*E86</f>
        <v>4.92</v>
      </c>
      <c r="L86" s="17"/>
    </row>
    <row r="87" spans="1:45" ht="15.75" customHeight="1" x14ac:dyDescent="0.25">
      <c r="A87" s="209"/>
      <c r="B87" s="57">
        <f t="shared" si="25"/>
        <v>2</v>
      </c>
      <c r="C87" s="204"/>
      <c r="D87" s="37" t="s">
        <v>27</v>
      </c>
      <c r="E87" s="6">
        <v>6.0000000000000001E-3</v>
      </c>
      <c r="F87" s="59">
        <f t="shared" si="26"/>
        <v>82</v>
      </c>
      <c r="G87" s="48">
        <f>Q14</f>
        <v>820</v>
      </c>
      <c r="H87" s="158">
        <f t="shared" si="28"/>
        <v>4.92</v>
      </c>
      <c r="I87" s="7">
        <f t="shared" si="27"/>
        <v>403.44</v>
      </c>
      <c r="J87" s="6">
        <f t="shared" si="24"/>
        <v>0.49199999999999999</v>
      </c>
      <c r="L87" s="17"/>
    </row>
    <row r="88" spans="1:45" ht="15.75" customHeight="1" x14ac:dyDescent="0.25">
      <c r="A88" s="209"/>
      <c r="B88" s="57">
        <f t="shared" si="25"/>
        <v>2</v>
      </c>
      <c r="C88" s="157" t="s">
        <v>65</v>
      </c>
      <c r="D88" s="38" t="s">
        <v>107</v>
      </c>
      <c r="E88" s="44">
        <v>0.2</v>
      </c>
      <c r="F88" s="59">
        <f t="shared" si="26"/>
        <v>82</v>
      </c>
      <c r="G88" s="47">
        <f>Q33</f>
        <v>80</v>
      </c>
      <c r="H88" s="158">
        <f t="shared" si="28"/>
        <v>16</v>
      </c>
      <c r="I88" s="7">
        <f t="shared" si="27"/>
        <v>1312.0000000000002</v>
      </c>
      <c r="J88" s="8">
        <f t="shared" si="24"/>
        <v>16.400000000000002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5"/>
        <v>2</v>
      </c>
      <c r="C89" s="155" t="s">
        <v>38</v>
      </c>
      <c r="D89" s="37" t="s">
        <v>38</v>
      </c>
      <c r="E89" s="6">
        <v>0.04</v>
      </c>
      <c r="F89" s="59">
        <f t="shared" si="26"/>
        <v>82</v>
      </c>
      <c r="G89" s="48">
        <f>Q20</f>
        <v>45</v>
      </c>
      <c r="H89" s="158">
        <f t="shared" si="28"/>
        <v>1.8</v>
      </c>
      <c r="I89" s="7">
        <f t="shared" si="27"/>
        <v>147.60000000000002</v>
      </c>
      <c r="J89" s="6">
        <f t="shared" si="24"/>
        <v>3.2800000000000002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5"/>
        <v>2</v>
      </c>
      <c r="C90" s="156" t="s">
        <v>70</v>
      </c>
      <c r="D90" s="36" t="s">
        <v>70</v>
      </c>
      <c r="E90" s="8">
        <v>0</v>
      </c>
      <c r="F90" s="59">
        <f t="shared" si="26"/>
        <v>82</v>
      </c>
      <c r="G90" s="48">
        <f>Q27</f>
        <v>130</v>
      </c>
      <c r="H90" s="158">
        <f t="shared" si="28"/>
        <v>0</v>
      </c>
      <c r="I90" s="7">
        <f t="shared" si="27"/>
        <v>0</v>
      </c>
      <c r="J90" s="6">
        <f t="shared" si="24"/>
        <v>0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53"/>
      <c r="G91" s="153"/>
      <c r="H91" s="2">
        <f>SUM(H74:H90)</f>
        <v>60.999999999999993</v>
      </c>
      <c r="I91" s="2">
        <f>SUM(I74:I90)</f>
        <v>5002.0000000000009</v>
      </c>
      <c r="J91" s="45">
        <f>SUM(J74:J90)</f>
        <v>71.234871794871793</v>
      </c>
      <c r="L91"/>
      <c r="M91"/>
      <c r="N91"/>
      <c r="O91"/>
      <c r="P91"/>
      <c r="Q91"/>
      <c r="R91"/>
    </row>
    <row r="92" spans="1:45" ht="15.75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2.25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hidden="1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7.7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x14ac:dyDescent="0.25">
      <c r="A107" s="201" t="s">
        <v>62</v>
      </c>
      <c r="B107" s="52">
        <v>3</v>
      </c>
      <c r="C107" s="182" t="s">
        <v>30</v>
      </c>
      <c r="D107" s="36" t="s">
        <v>75</v>
      </c>
      <c r="E107" s="6">
        <v>0.05</v>
      </c>
      <c r="F107" s="47">
        <f>B107*41</f>
        <v>123</v>
      </c>
      <c r="G107" s="47">
        <f>Q7</f>
        <v>190</v>
      </c>
      <c r="H107" s="5">
        <f>G107*E107</f>
        <v>9.5</v>
      </c>
      <c r="I107" s="7">
        <f t="shared" ref="I107:I116" si="29">J107*G107</f>
        <v>1168.5</v>
      </c>
      <c r="J107" s="8">
        <f>F107*E107</f>
        <v>6.15</v>
      </c>
    </row>
    <row r="108" spans="1:45" ht="15.75" customHeight="1" x14ac:dyDescent="0.25">
      <c r="A108" s="201"/>
      <c r="B108" s="60">
        <f>B107</f>
        <v>3</v>
      </c>
      <c r="C108" s="182"/>
      <c r="D108" s="36" t="s">
        <v>11</v>
      </c>
      <c r="E108" s="6">
        <v>2.9000000000000001E-2</v>
      </c>
      <c r="F108" s="58">
        <f>F107</f>
        <v>123</v>
      </c>
      <c r="G108" s="47">
        <f>Q12</f>
        <v>45</v>
      </c>
      <c r="H108" s="5">
        <f>G108*E108</f>
        <v>1.3050000000000002</v>
      </c>
      <c r="I108" s="7">
        <f t="shared" si="29"/>
        <v>160.51500000000001</v>
      </c>
      <c r="J108" s="8">
        <f t="shared" ref="J108:J127" si="30">F108*E108</f>
        <v>3.5670000000000002</v>
      </c>
    </row>
    <row r="109" spans="1:45" ht="15.75" customHeight="1" x14ac:dyDescent="0.25">
      <c r="A109" s="201"/>
      <c r="B109" s="60">
        <f t="shared" ref="B109:B127" si="31">B108</f>
        <v>3</v>
      </c>
      <c r="C109" s="182"/>
      <c r="D109" s="37" t="s">
        <v>7</v>
      </c>
      <c r="E109" s="6">
        <v>3.0000000000000001E-3</v>
      </c>
      <c r="F109" s="58">
        <f t="shared" ref="F109:F127" si="32">F108</f>
        <v>123</v>
      </c>
      <c r="G109" s="47">
        <f>Q22</f>
        <v>160</v>
      </c>
      <c r="H109" s="5">
        <f>G109*E109</f>
        <v>0.48</v>
      </c>
      <c r="I109" s="7">
        <f t="shared" si="29"/>
        <v>59.04</v>
      </c>
      <c r="J109" s="8">
        <f t="shared" si="30"/>
        <v>0.36899999999999999</v>
      </c>
    </row>
    <row r="110" spans="1:45" ht="15.75" customHeight="1" x14ac:dyDescent="0.25">
      <c r="A110" s="201"/>
      <c r="B110" s="60">
        <f t="shared" si="31"/>
        <v>3</v>
      </c>
      <c r="C110" s="183" t="s">
        <v>31</v>
      </c>
      <c r="D110" s="36" t="s">
        <v>81</v>
      </c>
      <c r="E110" s="6">
        <f>H110/G110</f>
        <v>1.5055000000000001E-2</v>
      </c>
      <c r="F110" s="58">
        <f t="shared" si="32"/>
        <v>123</v>
      </c>
      <c r="G110" s="47">
        <f>Q17</f>
        <v>400</v>
      </c>
      <c r="H110" s="5">
        <f>61-H107-H108-H109-H111-H112-H113-H114-H115-H116-H117-H118-H119-H120-H121-H122-H123-H124-H125-H126-H127</f>
        <v>6.0220000000000002</v>
      </c>
      <c r="I110" s="7">
        <f t="shared" si="29"/>
        <v>740.70600000000002</v>
      </c>
      <c r="J110" s="8">
        <f t="shared" si="30"/>
        <v>1.8517650000000001</v>
      </c>
    </row>
    <row r="111" spans="1:45" ht="15.75" customHeight="1" x14ac:dyDescent="0.25">
      <c r="A111" s="201"/>
      <c r="B111" s="60">
        <f t="shared" si="31"/>
        <v>3</v>
      </c>
      <c r="C111" s="184"/>
      <c r="D111" s="36" t="s">
        <v>8</v>
      </c>
      <c r="E111" s="6">
        <v>0.05</v>
      </c>
      <c r="F111" s="58">
        <f t="shared" si="32"/>
        <v>123</v>
      </c>
      <c r="G111" s="47">
        <f>Q10</f>
        <v>55</v>
      </c>
      <c r="H111" s="5">
        <f t="shared" ref="H111:H116" si="33">G111*E111</f>
        <v>2.75</v>
      </c>
      <c r="I111" s="7">
        <f t="shared" si="29"/>
        <v>338.25</v>
      </c>
      <c r="J111" s="8">
        <f t="shared" si="30"/>
        <v>6.15</v>
      </c>
    </row>
    <row r="112" spans="1:45" ht="15.75" customHeight="1" x14ac:dyDescent="0.25">
      <c r="A112" s="201"/>
      <c r="B112" s="60">
        <f t="shared" si="31"/>
        <v>3</v>
      </c>
      <c r="C112" s="184"/>
      <c r="D112" s="36" t="s">
        <v>87</v>
      </c>
      <c r="E112" s="6">
        <v>6.0000000000000001E-3</v>
      </c>
      <c r="F112" s="58">
        <f t="shared" si="32"/>
        <v>123</v>
      </c>
      <c r="G112" s="47">
        <f>Q18</f>
        <v>78</v>
      </c>
      <c r="H112" s="5">
        <f t="shared" si="33"/>
        <v>0.46800000000000003</v>
      </c>
      <c r="I112" s="7">
        <f t="shared" si="29"/>
        <v>57.564</v>
      </c>
      <c r="J112" s="8">
        <f t="shared" si="30"/>
        <v>0.73799999999999999</v>
      </c>
    </row>
    <row r="113" spans="1:17" ht="12.75" x14ac:dyDescent="0.25">
      <c r="A113" s="201"/>
      <c r="B113" s="60">
        <f t="shared" si="31"/>
        <v>3</v>
      </c>
      <c r="C113" s="184"/>
      <c r="D113" s="36" t="s">
        <v>9</v>
      </c>
      <c r="E113" s="6">
        <v>7.0000000000000001E-3</v>
      </c>
      <c r="F113" s="58">
        <f t="shared" si="32"/>
        <v>123</v>
      </c>
      <c r="G113" s="47">
        <f>Q11</f>
        <v>50</v>
      </c>
      <c r="H113" s="5">
        <f t="shared" si="33"/>
        <v>0.35000000000000003</v>
      </c>
      <c r="I113" s="7">
        <f t="shared" si="29"/>
        <v>43.05</v>
      </c>
      <c r="J113" s="8">
        <f t="shared" si="30"/>
        <v>0.86099999999999999</v>
      </c>
      <c r="K113" s="13"/>
      <c r="Q113" s="13"/>
    </row>
    <row r="114" spans="1:17" ht="12.75" x14ac:dyDescent="0.25">
      <c r="A114" s="201"/>
      <c r="B114" s="60">
        <f t="shared" si="31"/>
        <v>3</v>
      </c>
      <c r="C114" s="184"/>
      <c r="D114" s="37" t="s">
        <v>11</v>
      </c>
      <c r="E114" s="6">
        <v>8.0000000000000002E-3</v>
      </c>
      <c r="F114" s="58">
        <f t="shared" si="32"/>
        <v>123</v>
      </c>
      <c r="G114" s="47">
        <f>Q12</f>
        <v>45</v>
      </c>
      <c r="H114" s="5">
        <f t="shared" si="33"/>
        <v>0.36</v>
      </c>
      <c r="I114" s="7">
        <f t="shared" si="29"/>
        <v>44.28</v>
      </c>
      <c r="J114" s="8">
        <f t="shared" si="30"/>
        <v>0.98399999999999999</v>
      </c>
      <c r="K114" s="13"/>
      <c r="Q114" s="13"/>
    </row>
    <row r="115" spans="1:17" ht="12.75" x14ac:dyDescent="0.25">
      <c r="A115" s="201"/>
      <c r="B115" s="60">
        <f t="shared" si="31"/>
        <v>3</v>
      </c>
      <c r="C115" s="184"/>
      <c r="D115" s="37" t="s">
        <v>7</v>
      </c>
      <c r="E115" s="6">
        <v>3.0000000000000001E-3</v>
      </c>
      <c r="F115" s="58">
        <f t="shared" si="32"/>
        <v>123</v>
      </c>
      <c r="G115" s="47">
        <f>Q22</f>
        <v>160</v>
      </c>
      <c r="H115" s="5">
        <f t="shared" si="33"/>
        <v>0.48</v>
      </c>
      <c r="I115" s="7">
        <f t="shared" si="29"/>
        <v>59.04</v>
      </c>
      <c r="J115" s="8">
        <f t="shared" si="30"/>
        <v>0.36899999999999999</v>
      </c>
      <c r="K115" s="13"/>
      <c r="Q115" s="13"/>
    </row>
    <row r="116" spans="1:17" ht="12.75" x14ac:dyDescent="0.25">
      <c r="A116" s="201"/>
      <c r="B116" s="60">
        <f t="shared" si="31"/>
        <v>3</v>
      </c>
      <c r="C116" s="184"/>
      <c r="D116" s="37" t="s">
        <v>32</v>
      </c>
      <c r="E116" s="6">
        <v>6.0000000000000001E-3</v>
      </c>
      <c r="F116" s="58">
        <f t="shared" si="32"/>
        <v>123</v>
      </c>
      <c r="G116" s="47">
        <f>Q13</f>
        <v>220</v>
      </c>
      <c r="H116" s="5">
        <f t="shared" si="33"/>
        <v>1.32</v>
      </c>
      <c r="I116" s="7">
        <f t="shared" si="29"/>
        <v>162.35999999999999</v>
      </c>
      <c r="J116" s="8">
        <f t="shared" si="30"/>
        <v>0.73799999999999999</v>
      </c>
      <c r="K116" s="13"/>
      <c r="Q116" s="13"/>
    </row>
    <row r="117" spans="1:17" ht="12.75" x14ac:dyDescent="0.25">
      <c r="A117" s="201"/>
      <c r="B117" s="60">
        <f t="shared" si="31"/>
        <v>3</v>
      </c>
      <c r="C117" s="185"/>
      <c r="D117" s="37" t="s">
        <v>79</v>
      </c>
      <c r="E117" s="6">
        <v>0.188</v>
      </c>
      <c r="F117" s="58">
        <f t="shared" si="32"/>
        <v>123</v>
      </c>
      <c r="G117" s="47"/>
      <c r="H117" s="5"/>
      <c r="I117" s="7"/>
      <c r="J117" s="8">
        <f t="shared" si="30"/>
        <v>23.123999999999999</v>
      </c>
      <c r="K117" s="13"/>
      <c r="Q117" s="13"/>
    </row>
    <row r="118" spans="1:17" ht="12.75" x14ac:dyDescent="0.25">
      <c r="A118" s="201"/>
      <c r="B118" s="60">
        <f t="shared" si="31"/>
        <v>3</v>
      </c>
      <c r="C118" s="186" t="s">
        <v>86</v>
      </c>
      <c r="D118" s="36" t="s">
        <v>81</v>
      </c>
      <c r="E118" s="6">
        <v>4.9000000000000002E-2</v>
      </c>
      <c r="F118" s="58">
        <f t="shared" si="32"/>
        <v>123</v>
      </c>
      <c r="G118" s="47">
        <f>Q17</f>
        <v>400</v>
      </c>
      <c r="H118" s="5">
        <f t="shared" ref="H118:H125" si="34">G118*E118</f>
        <v>19.600000000000001</v>
      </c>
      <c r="I118" s="7">
        <f t="shared" ref="I118:I125" si="35">J118*G118</f>
        <v>2410.8000000000002</v>
      </c>
      <c r="J118" s="8">
        <f t="shared" si="30"/>
        <v>6.0270000000000001</v>
      </c>
      <c r="K118" s="13"/>
      <c r="Q118" s="13"/>
    </row>
    <row r="119" spans="1:17" ht="12.75" x14ac:dyDescent="0.25">
      <c r="A119" s="201"/>
      <c r="B119" s="60">
        <f t="shared" si="31"/>
        <v>3</v>
      </c>
      <c r="C119" s="187"/>
      <c r="D119" s="36" t="s">
        <v>9</v>
      </c>
      <c r="E119" s="6">
        <v>3.0000000000000001E-3</v>
      </c>
      <c r="F119" s="58">
        <f t="shared" si="32"/>
        <v>123</v>
      </c>
      <c r="G119" s="47">
        <f>Q11</f>
        <v>50</v>
      </c>
      <c r="H119" s="5">
        <f t="shared" si="34"/>
        <v>0.15</v>
      </c>
      <c r="I119" s="7">
        <f t="shared" si="35"/>
        <v>18.45</v>
      </c>
      <c r="J119" s="8">
        <f t="shared" si="30"/>
        <v>0.36899999999999999</v>
      </c>
      <c r="K119" s="13"/>
      <c r="Q119" s="13"/>
    </row>
    <row r="120" spans="1:17" ht="12.75" x14ac:dyDescent="0.25">
      <c r="A120" s="201"/>
      <c r="B120" s="60">
        <f t="shared" si="31"/>
        <v>3</v>
      </c>
      <c r="C120" s="188"/>
      <c r="D120" s="36" t="s">
        <v>11</v>
      </c>
      <c r="E120" s="6">
        <v>3.0000000000000001E-3</v>
      </c>
      <c r="F120" s="58">
        <f t="shared" si="32"/>
        <v>123</v>
      </c>
      <c r="G120" s="47">
        <f>Q12</f>
        <v>45</v>
      </c>
      <c r="H120" s="5">
        <f t="shared" si="34"/>
        <v>0.13500000000000001</v>
      </c>
      <c r="I120" s="7">
        <f t="shared" si="35"/>
        <v>16.605</v>
      </c>
      <c r="J120" s="8">
        <f t="shared" si="30"/>
        <v>0.36899999999999999</v>
      </c>
      <c r="K120" s="13"/>
      <c r="Q120" s="13"/>
    </row>
    <row r="121" spans="1:17" ht="12.75" x14ac:dyDescent="0.25">
      <c r="A121" s="201"/>
      <c r="B121" s="60">
        <f t="shared" si="31"/>
        <v>3</v>
      </c>
      <c r="C121" s="208" t="s">
        <v>42</v>
      </c>
      <c r="D121" s="36" t="s">
        <v>43</v>
      </c>
      <c r="E121" s="6">
        <v>5.0999999999999997E-2</v>
      </c>
      <c r="F121" s="58">
        <f t="shared" si="32"/>
        <v>123</v>
      </c>
      <c r="G121" s="47">
        <f>Q37</f>
        <v>60</v>
      </c>
      <c r="H121" s="5">
        <f t="shared" si="34"/>
        <v>3.0599999999999996</v>
      </c>
      <c r="I121" s="7">
        <f t="shared" si="35"/>
        <v>376.38</v>
      </c>
      <c r="J121" s="8">
        <f t="shared" si="30"/>
        <v>6.2729999999999997</v>
      </c>
      <c r="K121" s="13"/>
      <c r="Q121" s="13"/>
    </row>
    <row r="122" spans="1:17" ht="12.75" x14ac:dyDescent="0.25">
      <c r="A122" s="201"/>
      <c r="B122" s="60">
        <f t="shared" si="31"/>
        <v>3</v>
      </c>
      <c r="C122" s="208"/>
      <c r="D122" s="36" t="s">
        <v>27</v>
      </c>
      <c r="E122" s="6">
        <v>5.0000000000000001E-3</v>
      </c>
      <c r="F122" s="58">
        <f t="shared" si="32"/>
        <v>123</v>
      </c>
      <c r="G122" s="47">
        <f>Q14</f>
        <v>820</v>
      </c>
      <c r="H122" s="5">
        <f t="shared" si="34"/>
        <v>4.0999999999999996</v>
      </c>
      <c r="I122" s="7">
        <f t="shared" si="35"/>
        <v>504.3</v>
      </c>
      <c r="J122" s="8">
        <f t="shared" si="30"/>
        <v>0.61499999999999999</v>
      </c>
      <c r="K122" s="13"/>
      <c r="Q122" s="13"/>
    </row>
    <row r="123" spans="1:17" ht="12.75" x14ac:dyDescent="0.25">
      <c r="A123" s="201"/>
      <c r="B123" s="60">
        <f t="shared" si="31"/>
        <v>3</v>
      </c>
      <c r="C123" s="205" t="s">
        <v>163</v>
      </c>
      <c r="D123" s="36" t="s">
        <v>76</v>
      </c>
      <c r="E123" s="6">
        <v>0.05</v>
      </c>
      <c r="F123" s="58">
        <f t="shared" si="32"/>
        <v>123</v>
      </c>
      <c r="G123" s="47">
        <f>Q19</f>
        <v>140</v>
      </c>
      <c r="H123" s="5">
        <f t="shared" si="34"/>
        <v>7</v>
      </c>
      <c r="I123" s="7">
        <f t="shared" si="35"/>
        <v>861</v>
      </c>
      <c r="J123" s="8">
        <f t="shared" si="30"/>
        <v>6.15</v>
      </c>
      <c r="K123" s="13"/>
      <c r="Q123" s="13"/>
    </row>
    <row r="124" spans="1:17" ht="12.75" x14ac:dyDescent="0.25">
      <c r="A124" s="201"/>
      <c r="B124" s="60">
        <f t="shared" si="31"/>
        <v>3</v>
      </c>
      <c r="C124" s="206"/>
      <c r="D124" s="36" t="s">
        <v>12</v>
      </c>
      <c r="E124" s="6">
        <v>2.4E-2</v>
      </c>
      <c r="F124" s="58">
        <f t="shared" si="32"/>
        <v>123</v>
      </c>
      <c r="G124" s="47">
        <f>Q15</f>
        <v>80</v>
      </c>
      <c r="H124" s="5">
        <f t="shared" si="34"/>
        <v>1.92</v>
      </c>
      <c r="I124" s="7">
        <f t="shared" si="35"/>
        <v>236.16</v>
      </c>
      <c r="J124" s="8">
        <f t="shared" si="30"/>
        <v>2.952</v>
      </c>
      <c r="K124" s="13"/>
      <c r="Q124" s="13"/>
    </row>
    <row r="125" spans="1:17" ht="12.75" x14ac:dyDescent="0.25">
      <c r="A125" s="201"/>
      <c r="B125" s="60">
        <f t="shared" si="31"/>
        <v>3</v>
      </c>
      <c r="C125" s="206"/>
      <c r="D125" s="36" t="s">
        <v>13</v>
      </c>
      <c r="E125" s="40">
        <v>2.0000000000000001E-4</v>
      </c>
      <c r="F125" s="58">
        <f t="shared" si="32"/>
        <v>123</v>
      </c>
      <c r="G125" s="47">
        <f>Q16</f>
        <v>1000</v>
      </c>
      <c r="H125" s="5">
        <f t="shared" si="34"/>
        <v>0.2</v>
      </c>
      <c r="I125" s="7">
        <f t="shared" si="35"/>
        <v>24.6</v>
      </c>
      <c r="J125" s="8">
        <f t="shared" si="30"/>
        <v>2.46E-2</v>
      </c>
      <c r="K125" s="13"/>
      <c r="Q125" s="13"/>
    </row>
    <row r="126" spans="1:17" ht="12.75" x14ac:dyDescent="0.25">
      <c r="A126" s="201"/>
      <c r="B126" s="60">
        <f t="shared" si="31"/>
        <v>3</v>
      </c>
      <c r="C126" s="207"/>
      <c r="D126" s="36" t="s">
        <v>79</v>
      </c>
      <c r="E126" s="6">
        <v>0.17199999999999999</v>
      </c>
      <c r="F126" s="58">
        <f t="shared" si="32"/>
        <v>123</v>
      </c>
      <c r="G126" s="47"/>
      <c r="H126" s="5"/>
      <c r="I126" s="7"/>
      <c r="J126" s="8">
        <f t="shared" si="30"/>
        <v>21.155999999999999</v>
      </c>
      <c r="K126" s="13"/>
      <c r="Q126" s="13"/>
    </row>
    <row r="127" spans="1:17" ht="12.75" x14ac:dyDescent="0.25">
      <c r="A127" s="201"/>
      <c r="B127" s="60">
        <f t="shared" si="31"/>
        <v>3</v>
      </c>
      <c r="C127" s="3" t="s">
        <v>38</v>
      </c>
      <c r="D127" s="41" t="s">
        <v>38</v>
      </c>
      <c r="E127" s="6">
        <v>0.04</v>
      </c>
      <c r="F127" s="58">
        <f t="shared" si="32"/>
        <v>123</v>
      </c>
      <c r="G127" s="47">
        <f>Q20</f>
        <v>45</v>
      </c>
      <c r="H127" s="5">
        <f>G127*E127</f>
        <v>1.8</v>
      </c>
      <c r="I127" s="7">
        <f>J127*G127</f>
        <v>221.4</v>
      </c>
      <c r="J127" s="8">
        <f t="shared" si="30"/>
        <v>4.92</v>
      </c>
      <c r="K127" s="13"/>
      <c r="Q127" s="13"/>
    </row>
    <row r="128" spans="1:17" ht="12.75" x14ac:dyDescent="0.25">
      <c r="A128" s="174" t="s">
        <v>41</v>
      </c>
      <c r="B128" s="174"/>
      <c r="C128" s="174"/>
      <c r="D128" s="174"/>
      <c r="E128" s="45"/>
      <c r="F128" s="153"/>
      <c r="G128" s="153"/>
      <c r="H128" s="2">
        <f>SUM(H107:H127)</f>
        <v>61.000000000000007</v>
      </c>
      <c r="I128" s="2">
        <f>SUM(I107:I127)</f>
        <v>7503</v>
      </c>
      <c r="J128" s="45">
        <f>SUM(J107:J127)</f>
        <v>93.757365000000007</v>
      </c>
      <c r="K128" s="13"/>
      <c r="Q128" s="13"/>
    </row>
    <row r="129" spans="1:17" ht="12.75" x14ac:dyDescent="0.25">
      <c r="A129" s="201" t="s">
        <v>63</v>
      </c>
      <c r="B129" s="52">
        <v>3</v>
      </c>
      <c r="C129" s="182" t="s">
        <v>78</v>
      </c>
      <c r="D129" s="36" t="s">
        <v>6</v>
      </c>
      <c r="E129" s="6">
        <v>4.5999999999999999E-2</v>
      </c>
      <c r="F129" s="47">
        <f>B129*31</f>
        <v>93</v>
      </c>
      <c r="G129" s="47">
        <f>Q9</f>
        <v>40</v>
      </c>
      <c r="H129" s="5">
        <f t="shared" ref="H129:H137" si="36">G129*E129</f>
        <v>1.8399999999999999</v>
      </c>
      <c r="I129" s="7">
        <f t="shared" ref="I129:I137" si="37">J129*G129</f>
        <v>171.11999999999998</v>
      </c>
      <c r="J129" s="8">
        <f>F129*E129</f>
        <v>4.2779999999999996</v>
      </c>
      <c r="K129" s="13"/>
      <c r="Q129" s="13"/>
    </row>
    <row r="130" spans="1:17" ht="12.75" x14ac:dyDescent="0.25">
      <c r="A130" s="201"/>
      <c r="B130" s="60">
        <f>B129</f>
        <v>3</v>
      </c>
      <c r="C130" s="182"/>
      <c r="D130" s="36" t="s">
        <v>35</v>
      </c>
      <c r="E130" s="6">
        <v>0.02</v>
      </c>
      <c r="F130" s="58">
        <f>F129</f>
        <v>93</v>
      </c>
      <c r="G130" s="48">
        <f>Q38</f>
        <v>130</v>
      </c>
      <c r="H130" s="5">
        <f t="shared" si="36"/>
        <v>2.6</v>
      </c>
      <c r="I130" s="7">
        <f t="shared" si="37"/>
        <v>241.8</v>
      </c>
      <c r="J130" s="8">
        <f t="shared" ref="J130:J151" si="38">F130*E130</f>
        <v>1.86</v>
      </c>
      <c r="K130" s="13"/>
      <c r="Q130" s="13"/>
    </row>
    <row r="131" spans="1:17" ht="12.75" x14ac:dyDescent="0.25">
      <c r="A131" s="201"/>
      <c r="B131" s="60">
        <f t="shared" ref="B131:B151" si="39">B130</f>
        <v>3</v>
      </c>
      <c r="C131" s="182"/>
      <c r="D131" s="37" t="s">
        <v>7</v>
      </c>
      <c r="E131" s="6">
        <v>3.0000000000000001E-3</v>
      </c>
      <c r="F131" s="58">
        <f t="shared" ref="F131:F151" si="40">F130</f>
        <v>93</v>
      </c>
      <c r="G131" s="49">
        <f>Q22</f>
        <v>160</v>
      </c>
      <c r="H131" s="5">
        <f t="shared" si="36"/>
        <v>0.48</v>
      </c>
      <c r="I131" s="7">
        <f t="shared" si="37"/>
        <v>44.64</v>
      </c>
      <c r="J131" s="8">
        <f t="shared" si="38"/>
        <v>0.27900000000000003</v>
      </c>
      <c r="K131" s="13"/>
      <c r="Q131" s="13"/>
    </row>
    <row r="132" spans="1:17" ht="12.75" x14ac:dyDescent="0.25">
      <c r="A132" s="201"/>
      <c r="B132" s="60">
        <f t="shared" si="39"/>
        <v>3</v>
      </c>
      <c r="C132" s="182"/>
      <c r="D132" s="36" t="s">
        <v>9</v>
      </c>
      <c r="E132" s="6">
        <v>1.3000000000000001E-2</v>
      </c>
      <c r="F132" s="58">
        <f t="shared" si="40"/>
        <v>93</v>
      </c>
      <c r="G132" s="49">
        <f>Q11</f>
        <v>50</v>
      </c>
      <c r="H132" s="5">
        <f t="shared" si="36"/>
        <v>0.65</v>
      </c>
      <c r="I132" s="7">
        <f t="shared" si="37"/>
        <v>60.45</v>
      </c>
      <c r="J132" s="8">
        <f t="shared" si="38"/>
        <v>1.2090000000000001</v>
      </c>
      <c r="K132" s="13"/>
      <c r="Q132" s="13"/>
    </row>
    <row r="133" spans="1:17" ht="12.75" x14ac:dyDescent="0.25">
      <c r="A133" s="201"/>
      <c r="B133" s="60">
        <f t="shared" si="39"/>
        <v>3</v>
      </c>
      <c r="C133" s="183" t="s">
        <v>72</v>
      </c>
      <c r="D133" s="36" t="s">
        <v>8</v>
      </c>
      <c r="E133" s="6">
        <v>0.107</v>
      </c>
      <c r="F133" s="58">
        <f t="shared" si="40"/>
        <v>93</v>
      </c>
      <c r="G133" s="47">
        <f>Q10</f>
        <v>55</v>
      </c>
      <c r="H133" s="5">
        <f t="shared" si="36"/>
        <v>5.8849999999999998</v>
      </c>
      <c r="I133" s="42">
        <f t="shared" si="37"/>
        <v>547.30500000000006</v>
      </c>
      <c r="J133" s="28">
        <f t="shared" si="38"/>
        <v>9.9510000000000005</v>
      </c>
      <c r="K133" s="13"/>
      <c r="Q133" s="13"/>
    </row>
    <row r="134" spans="1:17" ht="12.75" x14ac:dyDescent="0.25">
      <c r="A134" s="201"/>
      <c r="B134" s="60">
        <f t="shared" si="39"/>
        <v>3</v>
      </c>
      <c r="C134" s="184"/>
      <c r="D134" s="36" t="s">
        <v>73</v>
      </c>
      <c r="E134" s="6">
        <v>5.0000000000000001E-3</v>
      </c>
      <c r="F134" s="58">
        <f t="shared" si="40"/>
        <v>93</v>
      </c>
      <c r="G134" s="47">
        <f>Q39</f>
        <v>49.5</v>
      </c>
      <c r="H134" s="5">
        <f t="shared" si="36"/>
        <v>0.2475</v>
      </c>
      <c r="I134" s="42">
        <f t="shared" si="37"/>
        <v>23.017500000000002</v>
      </c>
      <c r="J134" s="28">
        <f t="shared" si="38"/>
        <v>0.46500000000000002</v>
      </c>
      <c r="K134" s="13"/>
      <c r="Q134" s="13"/>
    </row>
    <row r="135" spans="1:17" ht="12.75" x14ac:dyDescent="0.25">
      <c r="A135" s="201"/>
      <c r="B135" s="60">
        <f t="shared" si="39"/>
        <v>3</v>
      </c>
      <c r="C135" s="184"/>
      <c r="D135" s="36" t="s">
        <v>9</v>
      </c>
      <c r="E135" s="6">
        <v>1.3000000000000001E-2</v>
      </c>
      <c r="F135" s="58">
        <f t="shared" si="40"/>
        <v>93</v>
      </c>
      <c r="G135" s="47">
        <f>Q11</f>
        <v>50</v>
      </c>
      <c r="H135" s="5">
        <f t="shared" si="36"/>
        <v>0.65</v>
      </c>
      <c r="I135" s="42">
        <f t="shared" si="37"/>
        <v>60.45</v>
      </c>
      <c r="J135" s="28">
        <f t="shared" si="38"/>
        <v>1.2090000000000001</v>
      </c>
      <c r="K135" s="13"/>
      <c r="Q135" s="13"/>
    </row>
    <row r="136" spans="1:17" ht="12.75" x14ac:dyDescent="0.25">
      <c r="A136" s="201"/>
      <c r="B136" s="60">
        <f t="shared" si="39"/>
        <v>3</v>
      </c>
      <c r="C136" s="184"/>
      <c r="D136" s="37" t="s">
        <v>11</v>
      </c>
      <c r="E136" s="6">
        <v>6.0000000000000001E-3</v>
      </c>
      <c r="F136" s="58">
        <f t="shared" si="40"/>
        <v>93</v>
      </c>
      <c r="G136" s="47">
        <f>Q12</f>
        <v>45</v>
      </c>
      <c r="H136" s="5">
        <f t="shared" si="36"/>
        <v>0.27</v>
      </c>
      <c r="I136" s="42">
        <f t="shared" si="37"/>
        <v>25.110000000000003</v>
      </c>
      <c r="J136" s="28">
        <f t="shared" si="38"/>
        <v>0.55800000000000005</v>
      </c>
      <c r="K136" s="13"/>
      <c r="Q136" s="13"/>
    </row>
    <row r="137" spans="1:17" ht="12.75" x14ac:dyDescent="0.25">
      <c r="A137" s="201"/>
      <c r="B137" s="60">
        <f t="shared" si="39"/>
        <v>3</v>
      </c>
      <c r="C137" s="184"/>
      <c r="D137" s="37" t="s">
        <v>7</v>
      </c>
      <c r="E137" s="6">
        <v>5.0000000000000001E-3</v>
      </c>
      <c r="F137" s="58">
        <f t="shared" si="40"/>
        <v>93</v>
      </c>
      <c r="G137" s="47">
        <f>Q22</f>
        <v>160</v>
      </c>
      <c r="H137" s="5">
        <f t="shared" si="36"/>
        <v>0.8</v>
      </c>
      <c r="I137" s="42">
        <f t="shared" si="37"/>
        <v>74.400000000000006</v>
      </c>
      <c r="J137" s="28">
        <f t="shared" si="38"/>
        <v>0.46500000000000002</v>
      </c>
      <c r="K137" s="13"/>
      <c r="Q137" s="13"/>
    </row>
    <row r="138" spans="1:17" ht="12.75" x14ac:dyDescent="0.25">
      <c r="A138" s="201"/>
      <c r="B138" s="60">
        <f t="shared" si="39"/>
        <v>3</v>
      </c>
      <c r="C138" s="185"/>
      <c r="D138" s="37" t="s">
        <v>79</v>
      </c>
      <c r="E138" s="6">
        <v>0.188</v>
      </c>
      <c r="F138" s="58">
        <f t="shared" si="40"/>
        <v>93</v>
      </c>
      <c r="G138" s="47"/>
      <c r="H138" s="5"/>
      <c r="I138" s="42"/>
      <c r="J138" s="28">
        <f t="shared" si="38"/>
        <v>17.484000000000002</v>
      </c>
      <c r="K138" s="13"/>
      <c r="Q138" s="13"/>
    </row>
    <row r="139" spans="1:17" ht="12.75" x14ac:dyDescent="0.25">
      <c r="A139" s="201"/>
      <c r="B139" s="60">
        <f t="shared" si="39"/>
        <v>3</v>
      </c>
      <c r="C139" s="205" t="s">
        <v>71</v>
      </c>
      <c r="D139" s="36" t="s">
        <v>81</v>
      </c>
      <c r="E139" s="6">
        <f>H139/G139</f>
        <v>5.1456250000000002E-2</v>
      </c>
      <c r="F139" s="58">
        <f t="shared" si="40"/>
        <v>93</v>
      </c>
      <c r="G139" s="47">
        <f>Q17</f>
        <v>400</v>
      </c>
      <c r="H139" s="5">
        <f>61-H129-H130-H131-H132-H133-H134-H135-H136-H137-H138-H140-H141-H142-H143-H144-H145-H146-H147-H148-H149-H150-H151</f>
        <v>20.5825</v>
      </c>
      <c r="I139" s="42">
        <f t="shared" ref="I139:I149" si="41">J139*G139</f>
        <v>1914.1725000000001</v>
      </c>
      <c r="J139" s="28">
        <f t="shared" si="38"/>
        <v>4.7854312500000002</v>
      </c>
      <c r="K139" s="13"/>
      <c r="Q139" s="13"/>
    </row>
    <row r="140" spans="1:17" ht="12.75" x14ac:dyDescent="0.25">
      <c r="A140" s="201"/>
      <c r="B140" s="60">
        <f t="shared" si="39"/>
        <v>3</v>
      </c>
      <c r="C140" s="206"/>
      <c r="D140" s="37" t="s">
        <v>7</v>
      </c>
      <c r="E140" s="6">
        <v>5.0000000000000001E-3</v>
      </c>
      <c r="F140" s="58">
        <f t="shared" si="40"/>
        <v>93</v>
      </c>
      <c r="G140" s="47">
        <f>Q22</f>
        <v>160</v>
      </c>
      <c r="H140" s="5">
        <f t="shared" ref="H140:H149" si="42">G140*E140</f>
        <v>0.8</v>
      </c>
      <c r="I140" s="42">
        <f t="shared" si="41"/>
        <v>74.400000000000006</v>
      </c>
      <c r="J140" s="28">
        <f t="shared" si="38"/>
        <v>0.46500000000000002</v>
      </c>
      <c r="K140" s="13"/>
      <c r="Q140" s="13"/>
    </row>
    <row r="141" spans="1:17" ht="12.75" x14ac:dyDescent="0.25">
      <c r="A141" s="201"/>
      <c r="B141" s="60">
        <f t="shared" si="39"/>
        <v>3</v>
      </c>
      <c r="C141" s="206"/>
      <c r="D141" s="37" t="s">
        <v>32</v>
      </c>
      <c r="E141" s="6">
        <v>1.2E-2</v>
      </c>
      <c r="F141" s="58">
        <f t="shared" si="40"/>
        <v>93</v>
      </c>
      <c r="G141" s="49">
        <f>Q13</f>
        <v>220</v>
      </c>
      <c r="H141" s="5">
        <f t="shared" si="42"/>
        <v>2.64</v>
      </c>
      <c r="I141" s="42">
        <f t="shared" si="41"/>
        <v>245.52</v>
      </c>
      <c r="J141" s="28">
        <f t="shared" si="38"/>
        <v>1.1160000000000001</v>
      </c>
      <c r="K141" s="13"/>
      <c r="Q141" s="13"/>
    </row>
    <row r="142" spans="1:17" ht="12.75" x14ac:dyDescent="0.25">
      <c r="A142" s="201"/>
      <c r="B142" s="60">
        <f t="shared" si="39"/>
        <v>3</v>
      </c>
      <c r="C142" s="206"/>
      <c r="D142" s="37" t="s">
        <v>11</v>
      </c>
      <c r="E142" s="6">
        <v>1.7999999999999999E-2</v>
      </c>
      <c r="F142" s="58">
        <f t="shared" si="40"/>
        <v>93</v>
      </c>
      <c r="G142" s="47">
        <f>Q12</f>
        <v>45</v>
      </c>
      <c r="H142" s="5">
        <f t="shared" si="42"/>
        <v>0.80999999999999994</v>
      </c>
      <c r="I142" s="42">
        <f t="shared" si="41"/>
        <v>75.33</v>
      </c>
      <c r="J142" s="28">
        <f t="shared" si="38"/>
        <v>1.6739999999999999</v>
      </c>
      <c r="K142" s="13"/>
      <c r="Q142" s="13"/>
    </row>
    <row r="143" spans="1:17" ht="12.75" x14ac:dyDescent="0.25">
      <c r="A143" s="201"/>
      <c r="B143" s="60">
        <f t="shared" si="39"/>
        <v>3</v>
      </c>
      <c r="C143" s="207"/>
      <c r="D143" s="36" t="s">
        <v>16</v>
      </c>
      <c r="E143" s="6">
        <v>4.0000000000000001E-3</v>
      </c>
      <c r="F143" s="58">
        <f t="shared" si="40"/>
        <v>93</v>
      </c>
      <c r="G143" s="47">
        <f>Q40</f>
        <v>62</v>
      </c>
      <c r="H143" s="5">
        <f t="shared" si="42"/>
        <v>0.248</v>
      </c>
      <c r="I143" s="42">
        <f t="shared" si="41"/>
        <v>23.064</v>
      </c>
      <c r="J143" s="28">
        <f t="shared" si="38"/>
        <v>0.372</v>
      </c>
      <c r="K143" s="13"/>
      <c r="Q143" s="13"/>
    </row>
    <row r="144" spans="1:17" ht="12.75" x14ac:dyDescent="0.25">
      <c r="A144" s="201"/>
      <c r="B144" s="60">
        <f t="shared" si="39"/>
        <v>3</v>
      </c>
      <c r="C144" s="192" t="s">
        <v>37</v>
      </c>
      <c r="D144" s="36" t="s">
        <v>8</v>
      </c>
      <c r="E144" s="6">
        <v>0.17100000000000001</v>
      </c>
      <c r="F144" s="58">
        <f t="shared" si="40"/>
        <v>93</v>
      </c>
      <c r="G144" s="47">
        <f>Q10</f>
        <v>55</v>
      </c>
      <c r="H144" s="5">
        <f t="shared" si="42"/>
        <v>9.4050000000000011</v>
      </c>
      <c r="I144" s="7">
        <f t="shared" si="41"/>
        <v>874.66500000000008</v>
      </c>
      <c r="J144" s="8">
        <f t="shared" si="38"/>
        <v>15.903</v>
      </c>
      <c r="K144" s="13"/>
      <c r="Q144" s="13"/>
    </row>
    <row r="145" spans="1:45" ht="15.75" customHeight="1" x14ac:dyDescent="0.25">
      <c r="A145" s="201"/>
      <c r="B145" s="60">
        <f t="shared" si="39"/>
        <v>3</v>
      </c>
      <c r="C145" s="193"/>
      <c r="D145" s="36" t="s">
        <v>27</v>
      </c>
      <c r="E145" s="6">
        <v>5.0000000000000001E-3</v>
      </c>
      <c r="F145" s="58">
        <f t="shared" si="40"/>
        <v>93</v>
      </c>
      <c r="G145" s="47">
        <f>Q14</f>
        <v>820</v>
      </c>
      <c r="H145" s="5">
        <f t="shared" si="42"/>
        <v>4.0999999999999996</v>
      </c>
      <c r="I145" s="7">
        <f t="shared" si="41"/>
        <v>381.3</v>
      </c>
      <c r="J145" s="8">
        <f t="shared" si="38"/>
        <v>0.46500000000000002</v>
      </c>
    </row>
    <row r="146" spans="1:45" ht="15.75" customHeight="1" x14ac:dyDescent="0.25">
      <c r="A146" s="201"/>
      <c r="B146" s="60">
        <f t="shared" si="39"/>
        <v>3</v>
      </c>
      <c r="C146" s="194"/>
      <c r="D146" s="36" t="s">
        <v>69</v>
      </c>
      <c r="E146" s="6">
        <v>2.4E-2</v>
      </c>
      <c r="F146" s="58">
        <f t="shared" si="40"/>
        <v>93</v>
      </c>
      <c r="G146" s="47">
        <f>Q24</f>
        <v>108</v>
      </c>
      <c r="H146" s="5">
        <f t="shared" si="42"/>
        <v>2.5920000000000001</v>
      </c>
      <c r="I146" s="7">
        <f t="shared" si="41"/>
        <v>241.05600000000001</v>
      </c>
      <c r="J146" s="8">
        <f t="shared" si="38"/>
        <v>2.2320000000000002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39"/>
        <v>3</v>
      </c>
      <c r="C147" s="183" t="s">
        <v>39</v>
      </c>
      <c r="D147" s="36" t="s">
        <v>76</v>
      </c>
      <c r="E147" s="44">
        <v>0.02</v>
      </c>
      <c r="F147" s="58">
        <f t="shared" si="40"/>
        <v>93</v>
      </c>
      <c r="G147" s="47">
        <f>Q19</f>
        <v>140</v>
      </c>
      <c r="H147" s="5">
        <f t="shared" si="42"/>
        <v>2.8000000000000003</v>
      </c>
      <c r="I147" s="7">
        <f t="shared" si="41"/>
        <v>260.40000000000003</v>
      </c>
      <c r="J147" s="8">
        <f t="shared" si="38"/>
        <v>1.86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39"/>
        <v>3</v>
      </c>
      <c r="C148" s="184"/>
      <c r="D148" s="36" t="s">
        <v>12</v>
      </c>
      <c r="E148" s="44">
        <v>0.02</v>
      </c>
      <c r="F148" s="58">
        <f t="shared" si="40"/>
        <v>93</v>
      </c>
      <c r="G148" s="47">
        <f>Q15</f>
        <v>80</v>
      </c>
      <c r="H148" s="5">
        <f t="shared" si="42"/>
        <v>1.6</v>
      </c>
      <c r="I148" s="7">
        <f t="shared" si="41"/>
        <v>148.80000000000001</v>
      </c>
      <c r="J148" s="8">
        <f t="shared" si="38"/>
        <v>1.86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39"/>
        <v>3</v>
      </c>
      <c r="C149" s="184"/>
      <c r="D149" s="36" t="s">
        <v>13</v>
      </c>
      <c r="E149" s="19">
        <v>2.0000000000000001E-4</v>
      </c>
      <c r="F149" s="58">
        <f t="shared" si="40"/>
        <v>93</v>
      </c>
      <c r="G149" s="47">
        <f>Q16</f>
        <v>1000</v>
      </c>
      <c r="H149" s="5">
        <f t="shared" si="42"/>
        <v>0.2</v>
      </c>
      <c r="I149" s="7">
        <f t="shared" si="41"/>
        <v>18.600000000000001</v>
      </c>
      <c r="J149" s="8">
        <f t="shared" si="38"/>
        <v>1.8600000000000002E-2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39"/>
        <v>3</v>
      </c>
      <c r="C150" s="185"/>
      <c r="D150" s="36" t="s">
        <v>79</v>
      </c>
      <c r="E150" s="44">
        <v>0.2</v>
      </c>
      <c r="F150" s="58">
        <f t="shared" si="40"/>
        <v>93</v>
      </c>
      <c r="G150" s="47"/>
      <c r="H150" s="5"/>
      <c r="I150" s="7"/>
      <c r="J150" s="8">
        <f t="shared" si="38"/>
        <v>18.600000000000001</v>
      </c>
      <c r="L150" s="17"/>
    </row>
    <row r="151" spans="1:45" ht="15.75" customHeight="1" x14ac:dyDescent="0.25">
      <c r="A151" s="201"/>
      <c r="B151" s="60">
        <f t="shared" si="39"/>
        <v>3</v>
      </c>
      <c r="C151" s="3" t="s">
        <v>38</v>
      </c>
      <c r="D151" s="41" t="s">
        <v>38</v>
      </c>
      <c r="E151" s="6">
        <v>0.04</v>
      </c>
      <c r="F151" s="58">
        <f t="shared" si="40"/>
        <v>93</v>
      </c>
      <c r="G151" s="47">
        <f>Q20</f>
        <v>45</v>
      </c>
      <c r="H151" s="5">
        <f>G151*E151</f>
        <v>1.8</v>
      </c>
      <c r="I151" s="42">
        <f>J151*G151</f>
        <v>167.4</v>
      </c>
      <c r="J151" s="28">
        <f t="shared" si="38"/>
        <v>3.72</v>
      </c>
      <c r="L151"/>
      <c r="M151"/>
      <c r="N151"/>
      <c r="O151"/>
      <c r="P151"/>
      <c r="Q151"/>
      <c r="R151"/>
    </row>
    <row r="152" spans="1:45" ht="15.75" customHeight="1" x14ac:dyDescent="0.25">
      <c r="A152" s="174" t="s">
        <v>41</v>
      </c>
      <c r="B152" s="174"/>
      <c r="C152" s="174"/>
      <c r="D152" s="174"/>
      <c r="E152" s="45"/>
      <c r="F152" s="153"/>
      <c r="G152" s="153"/>
      <c r="H152" s="2">
        <f>SUM(H129:H151)</f>
        <v>61</v>
      </c>
      <c r="I152" s="2">
        <f>SUM(I129:I151)</f>
        <v>5673</v>
      </c>
      <c r="J152" s="45">
        <f>SUM(J129:J151)</f>
        <v>90.829031250000014</v>
      </c>
      <c r="L152"/>
      <c r="M152"/>
      <c r="N152"/>
      <c r="O152"/>
      <c r="P152"/>
      <c r="Q152"/>
      <c r="R152"/>
    </row>
    <row r="153" spans="1:45" ht="15.7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customHeight="1" x14ac:dyDescent="0.25">
      <c r="E154" s="27"/>
    </row>
    <row r="155" spans="1:45" customFormat="1" ht="15.75" customHeight="1" x14ac:dyDescent="0.25">
      <c r="E155" s="27"/>
    </row>
    <row r="156" spans="1:45" customFormat="1" ht="15.75" customHeight="1" x14ac:dyDescent="0.25">
      <c r="E156" s="27"/>
    </row>
    <row r="157" spans="1:45" customFormat="1" ht="15.75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B159*41</f>
        <v>82</v>
      </c>
      <c r="G159" s="47">
        <f>Q9</f>
        <v>40</v>
      </c>
      <c r="H159" s="158">
        <f t="shared" ref="H159:H165" si="43">G159*E159</f>
        <v>1</v>
      </c>
      <c r="I159" s="7">
        <f t="shared" ref="I159:I169" si="44">J159*G159</f>
        <v>82.000000000000014</v>
      </c>
      <c r="J159" s="8">
        <f>F159*E159</f>
        <v>2.0500000000000003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82</v>
      </c>
      <c r="G160" s="47">
        <f>Q22</f>
        <v>160</v>
      </c>
      <c r="H160" s="158">
        <f t="shared" si="43"/>
        <v>0.96</v>
      </c>
      <c r="I160" s="7">
        <f t="shared" si="44"/>
        <v>78.72</v>
      </c>
      <c r="J160" s="8">
        <f t="shared" ref="J160:J177" si="45">F160*E160</f>
        <v>0.49199999999999999</v>
      </c>
      <c r="L160" s="17"/>
    </row>
    <row r="161" spans="1:18" x14ac:dyDescent="0.25">
      <c r="A161" s="203"/>
      <c r="B161" s="57">
        <f t="shared" ref="B161:B177" si="46">B160</f>
        <v>2</v>
      </c>
      <c r="C161" s="193"/>
      <c r="D161" s="36" t="s">
        <v>8</v>
      </c>
      <c r="E161" s="44">
        <v>3.4000000000000002E-2</v>
      </c>
      <c r="F161" s="58">
        <f t="shared" ref="F161:F177" si="47">F160</f>
        <v>82</v>
      </c>
      <c r="G161" s="47">
        <f>Q10</f>
        <v>55</v>
      </c>
      <c r="H161" s="158">
        <f t="shared" si="43"/>
        <v>1.87</v>
      </c>
      <c r="I161" s="7">
        <f t="shared" si="44"/>
        <v>153.34</v>
      </c>
      <c r="J161" s="8">
        <f t="shared" si="45"/>
        <v>2.7880000000000003</v>
      </c>
      <c r="L161" s="17"/>
    </row>
    <row r="162" spans="1:18" x14ac:dyDescent="0.25">
      <c r="A162" s="203"/>
      <c r="B162" s="57">
        <f t="shared" si="46"/>
        <v>2</v>
      </c>
      <c r="C162" s="193"/>
      <c r="D162" s="36" t="s">
        <v>10</v>
      </c>
      <c r="E162" s="44">
        <v>2.5000000000000001E-2</v>
      </c>
      <c r="F162" s="58">
        <f t="shared" si="47"/>
        <v>82</v>
      </c>
      <c r="G162" s="47">
        <f>Q28</f>
        <v>55</v>
      </c>
      <c r="H162" s="158">
        <f t="shared" si="43"/>
        <v>1.375</v>
      </c>
      <c r="I162" s="7">
        <f t="shared" si="44"/>
        <v>112.75000000000001</v>
      </c>
      <c r="J162" s="8">
        <f t="shared" si="45"/>
        <v>2.0500000000000003</v>
      </c>
      <c r="L162" s="17"/>
    </row>
    <row r="163" spans="1:18" x14ac:dyDescent="0.25">
      <c r="A163" s="203"/>
      <c r="B163" s="57">
        <f t="shared" si="46"/>
        <v>2</v>
      </c>
      <c r="C163" s="193"/>
      <c r="D163" s="36" t="s">
        <v>9</v>
      </c>
      <c r="E163" s="44">
        <v>1.7999999999999999E-2</v>
      </c>
      <c r="F163" s="58">
        <f t="shared" si="47"/>
        <v>82</v>
      </c>
      <c r="G163" s="47">
        <f>Q11</f>
        <v>50</v>
      </c>
      <c r="H163" s="158">
        <f t="shared" si="43"/>
        <v>0.89999999999999991</v>
      </c>
      <c r="I163" s="7">
        <f t="shared" si="44"/>
        <v>73.8</v>
      </c>
      <c r="J163" s="8">
        <f t="shared" si="45"/>
        <v>1.476</v>
      </c>
      <c r="L163" s="17"/>
    </row>
    <row r="164" spans="1:18" x14ac:dyDescent="0.25">
      <c r="A164" s="203"/>
      <c r="B164" s="57">
        <f t="shared" si="46"/>
        <v>2</v>
      </c>
      <c r="C164" s="194"/>
      <c r="D164" s="36" t="s">
        <v>11</v>
      </c>
      <c r="E164" s="44">
        <v>1.7999999999999999E-2</v>
      </c>
      <c r="F164" s="58">
        <f t="shared" si="47"/>
        <v>82</v>
      </c>
      <c r="G164" s="47">
        <f>Q12</f>
        <v>45</v>
      </c>
      <c r="H164" s="158">
        <f t="shared" si="43"/>
        <v>0.80999999999999994</v>
      </c>
      <c r="I164" s="7">
        <f t="shared" si="44"/>
        <v>66.42</v>
      </c>
      <c r="J164" s="8">
        <f t="shared" si="45"/>
        <v>1.476</v>
      </c>
      <c r="L164" s="17"/>
    </row>
    <row r="165" spans="1:18" x14ac:dyDescent="0.25">
      <c r="A165" s="203"/>
      <c r="B165" s="57">
        <f t="shared" si="46"/>
        <v>2</v>
      </c>
      <c r="C165" s="183" t="s">
        <v>58</v>
      </c>
      <c r="D165" s="36" t="s">
        <v>8</v>
      </c>
      <c r="E165" s="44">
        <v>7.0000000000000007E-2</v>
      </c>
      <c r="F165" s="58">
        <f t="shared" si="47"/>
        <v>82</v>
      </c>
      <c r="G165" s="47">
        <f>Q10</f>
        <v>55</v>
      </c>
      <c r="H165" s="158">
        <f t="shared" si="43"/>
        <v>3.8500000000000005</v>
      </c>
      <c r="I165" s="7">
        <f t="shared" si="44"/>
        <v>315.7</v>
      </c>
      <c r="J165" s="8">
        <f t="shared" si="45"/>
        <v>5.74</v>
      </c>
      <c r="L165" s="17"/>
    </row>
    <row r="166" spans="1:18" x14ac:dyDescent="0.25">
      <c r="A166" s="203"/>
      <c r="B166" s="57">
        <f t="shared" si="46"/>
        <v>2</v>
      </c>
      <c r="C166" s="184"/>
      <c r="D166" s="37" t="s">
        <v>56</v>
      </c>
      <c r="E166" s="6">
        <v>0.01</v>
      </c>
      <c r="F166" s="58">
        <f t="shared" si="47"/>
        <v>82</v>
      </c>
      <c r="G166" s="48">
        <f>Q37</f>
        <v>60</v>
      </c>
      <c r="H166" s="158">
        <f>E166*G166</f>
        <v>0.6</v>
      </c>
      <c r="I166" s="7">
        <f t="shared" si="44"/>
        <v>49.2</v>
      </c>
      <c r="J166" s="6">
        <f t="shared" si="45"/>
        <v>0.82000000000000006</v>
      </c>
      <c r="L166" s="17"/>
    </row>
    <row r="167" spans="1:18" x14ac:dyDescent="0.25">
      <c r="A167" s="203"/>
      <c r="B167" s="57">
        <f t="shared" si="46"/>
        <v>2</v>
      </c>
      <c r="C167" s="184"/>
      <c r="D167" s="37" t="s">
        <v>9</v>
      </c>
      <c r="E167" s="6">
        <v>1.2999999999999999E-2</v>
      </c>
      <c r="F167" s="58">
        <f t="shared" si="47"/>
        <v>82</v>
      </c>
      <c r="G167" s="48">
        <f>Q11</f>
        <v>50</v>
      </c>
      <c r="H167" s="158">
        <f>E167*G167</f>
        <v>0.65</v>
      </c>
      <c r="I167" s="7">
        <f t="shared" si="44"/>
        <v>53.300000000000004</v>
      </c>
      <c r="J167" s="6">
        <f t="shared" si="45"/>
        <v>1.0660000000000001</v>
      </c>
      <c r="L167" s="17"/>
    </row>
    <row r="168" spans="1:18" x14ac:dyDescent="0.25">
      <c r="A168" s="203"/>
      <c r="B168" s="57">
        <f t="shared" si="46"/>
        <v>2</v>
      </c>
      <c r="C168" s="184"/>
      <c r="D168" s="37" t="s">
        <v>11</v>
      </c>
      <c r="E168" s="6">
        <v>1.2E-2</v>
      </c>
      <c r="F168" s="58">
        <f t="shared" si="47"/>
        <v>82</v>
      </c>
      <c r="G168" s="48">
        <f>Q12</f>
        <v>45</v>
      </c>
      <c r="H168" s="158">
        <f>E168*G168</f>
        <v>0.54</v>
      </c>
      <c r="I168" s="7">
        <f t="shared" si="44"/>
        <v>44.28</v>
      </c>
      <c r="J168" s="6">
        <f t="shared" si="45"/>
        <v>0.98399999999999999</v>
      </c>
      <c r="L168" s="17"/>
    </row>
    <row r="169" spans="1:18" x14ac:dyDescent="0.25">
      <c r="A169" s="203"/>
      <c r="B169" s="57">
        <f t="shared" si="46"/>
        <v>2</v>
      </c>
      <c r="C169" s="184"/>
      <c r="D169" s="37" t="s">
        <v>7</v>
      </c>
      <c r="E169" s="6">
        <v>3.0000000000000001E-3</v>
      </c>
      <c r="F169" s="58">
        <f t="shared" si="47"/>
        <v>82</v>
      </c>
      <c r="G169" s="48">
        <f>Q22</f>
        <v>160</v>
      </c>
      <c r="H169" s="158">
        <f>E169*G169</f>
        <v>0.48</v>
      </c>
      <c r="I169" s="7">
        <f t="shared" si="44"/>
        <v>39.36</v>
      </c>
      <c r="J169" s="6">
        <f t="shared" si="45"/>
        <v>0.246</v>
      </c>
      <c r="L169" s="17"/>
    </row>
    <row r="170" spans="1:18" x14ac:dyDescent="0.25">
      <c r="A170" s="203"/>
      <c r="B170" s="57">
        <f t="shared" si="46"/>
        <v>2</v>
      </c>
      <c r="C170" s="185"/>
      <c r="D170" s="37" t="s">
        <v>79</v>
      </c>
      <c r="E170" s="6">
        <v>0.188</v>
      </c>
      <c r="F170" s="58">
        <f t="shared" si="47"/>
        <v>82</v>
      </c>
      <c r="G170" s="48"/>
      <c r="H170" s="158"/>
      <c r="I170" s="7"/>
      <c r="J170" s="6">
        <f t="shared" si="45"/>
        <v>15.416</v>
      </c>
      <c r="L170" s="17"/>
    </row>
    <row r="171" spans="1:18" x14ac:dyDescent="0.25">
      <c r="A171" s="203"/>
      <c r="B171" s="57">
        <f t="shared" si="46"/>
        <v>2</v>
      </c>
      <c r="C171" s="186" t="s">
        <v>33</v>
      </c>
      <c r="D171" s="36" t="s">
        <v>61</v>
      </c>
      <c r="E171" s="6">
        <f>H171/G171</f>
        <v>5.0282051282051266E-2</v>
      </c>
      <c r="F171" s="58">
        <f t="shared" si="47"/>
        <v>82</v>
      </c>
      <c r="G171" s="47">
        <f>Q32</f>
        <v>195</v>
      </c>
      <c r="H171" s="158">
        <f>61-H159-H160-H161-H162-H163-H164-H165-H166-H167-H168-H169-H170-H172-H173-H174-H175-H176-H177</f>
        <v>9.8049999999999962</v>
      </c>
      <c r="I171" s="7">
        <f t="shared" ref="I171:I177" si="48">J171*G171</f>
        <v>804.00999999999976</v>
      </c>
      <c r="J171" s="6">
        <f t="shared" si="45"/>
        <v>4.1231282051282037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46"/>
        <v>2</v>
      </c>
      <c r="C172" s="188"/>
      <c r="D172" s="36" t="s">
        <v>27</v>
      </c>
      <c r="E172" s="6">
        <v>1.2E-2</v>
      </c>
      <c r="F172" s="58">
        <f t="shared" si="47"/>
        <v>82</v>
      </c>
      <c r="G172" s="47">
        <f>Q14</f>
        <v>820</v>
      </c>
      <c r="H172" s="158">
        <f>G172*E172</f>
        <v>9.84</v>
      </c>
      <c r="I172" s="7">
        <f t="shared" si="48"/>
        <v>806.88</v>
      </c>
      <c r="J172" s="6">
        <f t="shared" si="45"/>
        <v>0.98399999999999999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46"/>
        <v>2</v>
      </c>
      <c r="C173" s="204" t="s">
        <v>26</v>
      </c>
      <c r="D173" s="37" t="s">
        <v>21</v>
      </c>
      <c r="E173" s="6">
        <v>0.05</v>
      </c>
      <c r="F173" s="58">
        <f t="shared" si="47"/>
        <v>82</v>
      </c>
      <c r="G173" s="48">
        <f>Q26</f>
        <v>112</v>
      </c>
      <c r="H173" s="158">
        <f>E173*G173</f>
        <v>5.6000000000000005</v>
      </c>
      <c r="I173" s="7">
        <f t="shared" si="48"/>
        <v>459.20000000000005</v>
      </c>
      <c r="J173" s="6">
        <f t="shared" si="45"/>
        <v>4.1000000000000005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46"/>
        <v>2</v>
      </c>
      <c r="C174" s="204"/>
      <c r="D174" s="37" t="s">
        <v>27</v>
      </c>
      <c r="E174" s="6">
        <v>6.0000000000000001E-3</v>
      </c>
      <c r="F174" s="58">
        <f t="shared" si="47"/>
        <v>82</v>
      </c>
      <c r="G174" s="48">
        <f>Q14</f>
        <v>820</v>
      </c>
      <c r="H174" s="158">
        <f>E174*G174</f>
        <v>4.92</v>
      </c>
      <c r="I174" s="7">
        <f t="shared" si="48"/>
        <v>403.44</v>
      </c>
      <c r="J174" s="6">
        <f t="shared" si="45"/>
        <v>0.49199999999999999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46"/>
        <v>2</v>
      </c>
      <c r="C175" s="157" t="s">
        <v>65</v>
      </c>
      <c r="D175" s="38" t="s">
        <v>107</v>
      </c>
      <c r="E175" s="44">
        <v>0.2</v>
      </c>
      <c r="F175" s="58">
        <f t="shared" si="47"/>
        <v>82</v>
      </c>
      <c r="G175" s="47">
        <f>Q33</f>
        <v>80</v>
      </c>
      <c r="H175" s="158">
        <f>G175*E175</f>
        <v>16</v>
      </c>
      <c r="I175" s="7">
        <f t="shared" si="48"/>
        <v>1312.0000000000002</v>
      </c>
      <c r="J175" s="8">
        <f t="shared" si="45"/>
        <v>16.400000000000002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46"/>
        <v>2</v>
      </c>
      <c r="C176" s="3" t="s">
        <v>38</v>
      </c>
      <c r="D176" s="41" t="s">
        <v>38</v>
      </c>
      <c r="E176" s="8">
        <v>0.04</v>
      </c>
      <c r="F176" s="58">
        <f t="shared" si="47"/>
        <v>82</v>
      </c>
      <c r="G176" s="47">
        <f>Q20</f>
        <v>45</v>
      </c>
      <c r="H176" s="158">
        <f>G176*E176</f>
        <v>1.8</v>
      </c>
      <c r="I176" s="7">
        <f t="shared" si="48"/>
        <v>147.60000000000002</v>
      </c>
      <c r="J176" s="8">
        <f t="shared" si="45"/>
        <v>3.2800000000000002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46"/>
        <v>2</v>
      </c>
      <c r="C177" s="155" t="s">
        <v>22</v>
      </c>
      <c r="D177" s="39" t="s">
        <v>22</v>
      </c>
      <c r="E177" s="6">
        <v>0</v>
      </c>
      <c r="F177" s="58">
        <f t="shared" si="47"/>
        <v>82</v>
      </c>
      <c r="G177" s="48">
        <f>Q34</f>
        <v>108</v>
      </c>
      <c r="H177" s="158">
        <f>G177*E177</f>
        <v>0</v>
      </c>
      <c r="I177" s="7">
        <f t="shared" si="48"/>
        <v>0</v>
      </c>
      <c r="J177" s="6">
        <f t="shared" si="45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53"/>
      <c r="G178" s="153"/>
      <c r="H178" s="2">
        <f>SUM(H159:H177)</f>
        <v>60.999999999999993</v>
      </c>
      <c r="I178" s="2">
        <f>SUM(I159:I177)</f>
        <v>5002.0000000000009</v>
      </c>
      <c r="J178" s="45">
        <f>SUM(J159:J177)</f>
        <v>63.98312820512821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B179*41</f>
        <v>82</v>
      </c>
      <c r="G179" s="49">
        <f>Q8</f>
        <v>60</v>
      </c>
      <c r="H179" s="5">
        <f t="shared" ref="H179:H188" si="49">G179*E179</f>
        <v>3.5999999999999996</v>
      </c>
      <c r="I179" s="7">
        <f t="shared" ref="I179:I188" si="50">J179*G179</f>
        <v>295.2</v>
      </c>
      <c r="J179" s="8">
        <f>F179*E179</f>
        <v>4.92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82</v>
      </c>
      <c r="G180" s="49">
        <f>Q11</f>
        <v>50</v>
      </c>
      <c r="H180" s="5">
        <f t="shared" si="49"/>
        <v>0.4</v>
      </c>
      <c r="I180" s="7">
        <f t="shared" si="50"/>
        <v>32.800000000000004</v>
      </c>
      <c r="J180" s="8">
        <f t="shared" ref="J180:J201" si="51">F180*E180</f>
        <v>0.65600000000000003</v>
      </c>
    </row>
    <row r="181" spans="1:45" ht="15.75" customHeight="1" x14ac:dyDescent="0.25">
      <c r="A181" s="181"/>
      <c r="B181" s="60">
        <f t="shared" ref="B181:B201" si="52">B180</f>
        <v>2</v>
      </c>
      <c r="C181" s="182"/>
      <c r="D181" s="37" t="s">
        <v>13</v>
      </c>
      <c r="E181" s="40">
        <v>2.0000000000000001E-4</v>
      </c>
      <c r="F181" s="58">
        <f t="shared" ref="F181:F201" si="53">F180</f>
        <v>82</v>
      </c>
      <c r="G181" s="49">
        <f>Q16</f>
        <v>1000</v>
      </c>
      <c r="H181" s="5">
        <f t="shared" si="49"/>
        <v>0.2</v>
      </c>
      <c r="I181" s="7">
        <f t="shared" si="50"/>
        <v>16.400000000000002</v>
      </c>
      <c r="J181" s="8">
        <f t="shared" si="51"/>
        <v>1.6400000000000001E-2</v>
      </c>
    </row>
    <row r="182" spans="1:45" ht="15.75" customHeight="1" x14ac:dyDescent="0.25">
      <c r="A182" s="181"/>
      <c r="B182" s="60">
        <f t="shared" si="52"/>
        <v>2</v>
      </c>
      <c r="C182" s="182"/>
      <c r="D182" s="36" t="s">
        <v>12</v>
      </c>
      <c r="E182" s="6">
        <v>3.0000000000000001E-3</v>
      </c>
      <c r="F182" s="58">
        <f t="shared" si="53"/>
        <v>82</v>
      </c>
      <c r="G182" s="49">
        <f>Q15</f>
        <v>80</v>
      </c>
      <c r="H182" s="5">
        <f t="shared" si="49"/>
        <v>0.24</v>
      </c>
      <c r="I182" s="7">
        <f t="shared" si="50"/>
        <v>19.68</v>
      </c>
      <c r="J182" s="8">
        <f t="shared" si="51"/>
        <v>0.246</v>
      </c>
    </row>
    <row r="183" spans="1:45" ht="15.75" customHeight="1" x14ac:dyDescent="0.25">
      <c r="A183" s="181"/>
      <c r="B183" s="60">
        <f t="shared" si="52"/>
        <v>2</v>
      </c>
      <c r="C183" s="182"/>
      <c r="D183" s="37" t="s">
        <v>7</v>
      </c>
      <c r="E183" s="6">
        <v>3.0000000000000001E-3</v>
      </c>
      <c r="F183" s="58">
        <f t="shared" si="53"/>
        <v>82</v>
      </c>
      <c r="G183" s="47">
        <f>Q22</f>
        <v>160</v>
      </c>
      <c r="H183" s="5">
        <f t="shared" si="49"/>
        <v>0.48</v>
      </c>
      <c r="I183" s="7">
        <f t="shared" si="50"/>
        <v>39.36</v>
      </c>
      <c r="J183" s="8">
        <f t="shared" si="51"/>
        <v>0.246</v>
      </c>
    </row>
    <row r="184" spans="1:45" ht="15.75" customHeight="1" x14ac:dyDescent="0.25">
      <c r="A184" s="181"/>
      <c r="B184" s="60">
        <f t="shared" si="52"/>
        <v>2</v>
      </c>
      <c r="C184" s="183" t="s">
        <v>23</v>
      </c>
      <c r="D184" s="36" t="s">
        <v>8</v>
      </c>
      <c r="E184" s="6">
        <v>0.1</v>
      </c>
      <c r="F184" s="58">
        <f t="shared" si="53"/>
        <v>82</v>
      </c>
      <c r="G184" s="47">
        <f>Q10</f>
        <v>55</v>
      </c>
      <c r="H184" s="5">
        <f t="shared" si="49"/>
        <v>5.5</v>
      </c>
      <c r="I184" s="7">
        <f t="shared" si="50"/>
        <v>451.00000000000006</v>
      </c>
      <c r="J184" s="8">
        <f t="shared" si="51"/>
        <v>8.2000000000000011</v>
      </c>
    </row>
    <row r="185" spans="1:45" ht="15.75" customHeight="1" x14ac:dyDescent="0.25">
      <c r="A185" s="181"/>
      <c r="B185" s="60">
        <f t="shared" si="52"/>
        <v>2</v>
      </c>
      <c r="C185" s="184"/>
      <c r="D185" s="36" t="s">
        <v>18</v>
      </c>
      <c r="E185" s="6">
        <v>0.03</v>
      </c>
      <c r="F185" s="58">
        <f t="shared" si="53"/>
        <v>82</v>
      </c>
      <c r="G185" s="47">
        <f>Q23</f>
        <v>58</v>
      </c>
      <c r="H185" s="5">
        <f t="shared" si="49"/>
        <v>1.74</v>
      </c>
      <c r="I185" s="7">
        <f t="shared" si="50"/>
        <v>142.68</v>
      </c>
      <c r="J185" s="8">
        <f t="shared" si="51"/>
        <v>2.46</v>
      </c>
    </row>
    <row r="186" spans="1:45" ht="15.75" customHeight="1" x14ac:dyDescent="0.25">
      <c r="A186" s="181"/>
      <c r="B186" s="60">
        <f t="shared" si="52"/>
        <v>2</v>
      </c>
      <c r="C186" s="184"/>
      <c r="D186" s="36" t="s">
        <v>9</v>
      </c>
      <c r="E186" s="6">
        <v>1.7999999999999999E-2</v>
      </c>
      <c r="F186" s="58">
        <f t="shared" si="53"/>
        <v>82</v>
      </c>
      <c r="G186" s="47">
        <f>Q11</f>
        <v>50</v>
      </c>
      <c r="H186" s="5">
        <f t="shared" si="49"/>
        <v>0.89999999999999991</v>
      </c>
      <c r="I186" s="7">
        <f t="shared" si="50"/>
        <v>73.8</v>
      </c>
      <c r="J186" s="8">
        <f t="shared" si="51"/>
        <v>1.476</v>
      </c>
    </row>
    <row r="187" spans="1:45" ht="15.75" customHeight="1" x14ac:dyDescent="0.25">
      <c r="A187" s="181"/>
      <c r="B187" s="60">
        <f t="shared" si="52"/>
        <v>2</v>
      </c>
      <c r="C187" s="184"/>
      <c r="D187" s="37" t="s">
        <v>11</v>
      </c>
      <c r="E187" s="6">
        <v>1.7999999999999999E-2</v>
      </c>
      <c r="F187" s="58">
        <f t="shared" si="53"/>
        <v>82</v>
      </c>
      <c r="G187" s="47">
        <f>Q12</f>
        <v>45</v>
      </c>
      <c r="H187" s="5">
        <f t="shared" si="49"/>
        <v>0.80999999999999994</v>
      </c>
      <c r="I187" s="7">
        <f t="shared" si="50"/>
        <v>66.42</v>
      </c>
      <c r="J187" s="8">
        <f t="shared" si="51"/>
        <v>1.476</v>
      </c>
    </row>
    <row r="188" spans="1:45" ht="15.75" customHeight="1" x14ac:dyDescent="0.25">
      <c r="A188" s="181"/>
      <c r="B188" s="60">
        <f t="shared" si="52"/>
        <v>2</v>
      </c>
      <c r="C188" s="184"/>
      <c r="D188" s="37" t="s">
        <v>7</v>
      </c>
      <c r="E188" s="6">
        <v>5.0000000000000001E-3</v>
      </c>
      <c r="F188" s="58">
        <f t="shared" si="53"/>
        <v>82</v>
      </c>
      <c r="G188" s="47">
        <f>Q22</f>
        <v>160</v>
      </c>
      <c r="H188" s="5">
        <f t="shared" si="49"/>
        <v>0.8</v>
      </c>
      <c r="I188" s="7">
        <f t="shared" si="50"/>
        <v>65.600000000000009</v>
      </c>
      <c r="J188" s="8">
        <f t="shared" si="51"/>
        <v>0.41000000000000003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2"/>
        <v>2</v>
      </c>
      <c r="C189" s="185"/>
      <c r="D189" s="37" t="s">
        <v>79</v>
      </c>
      <c r="E189" s="6">
        <v>0.17499999999999999</v>
      </c>
      <c r="F189" s="58">
        <f t="shared" si="53"/>
        <v>82</v>
      </c>
      <c r="G189" s="48"/>
      <c r="H189" s="158"/>
      <c r="I189" s="7"/>
      <c r="J189" s="6">
        <f t="shared" si="51"/>
        <v>14.35</v>
      </c>
    </row>
    <row r="190" spans="1:45" ht="15.75" customHeight="1" x14ac:dyDescent="0.25">
      <c r="A190" s="181"/>
      <c r="B190" s="60">
        <f t="shared" si="52"/>
        <v>2</v>
      </c>
      <c r="C190" s="186" t="s">
        <v>34</v>
      </c>
      <c r="D190" s="36" t="s">
        <v>61</v>
      </c>
      <c r="E190" s="6">
        <f>H190/G190</f>
        <v>8.3384615384615335E-2</v>
      </c>
      <c r="F190" s="58">
        <f t="shared" si="53"/>
        <v>82</v>
      </c>
      <c r="G190" s="47">
        <f>Q32</f>
        <v>195</v>
      </c>
      <c r="H190" s="5">
        <f>61-H179-H180-H181-H182-H183-H184-H185-H186-H187-H188-H191-H192-H193-H194-H195-H196-H197-H199-H200-H201</f>
        <v>16.259999999999991</v>
      </c>
      <c r="I190" s="7">
        <f t="shared" ref="I190:I197" si="54">J190*G190</f>
        <v>1333.3199999999993</v>
      </c>
      <c r="J190" s="8">
        <f t="shared" si="51"/>
        <v>6.8375384615384576</v>
      </c>
    </row>
    <row r="191" spans="1:45" ht="15.75" customHeight="1" x14ac:dyDescent="0.25">
      <c r="A191" s="181"/>
      <c r="B191" s="60">
        <f t="shared" si="52"/>
        <v>2</v>
      </c>
      <c r="C191" s="187"/>
      <c r="D191" s="36" t="s">
        <v>9</v>
      </c>
      <c r="E191" s="6">
        <v>0.02</v>
      </c>
      <c r="F191" s="58">
        <f t="shared" si="53"/>
        <v>82</v>
      </c>
      <c r="G191" s="49">
        <f>Q11</f>
        <v>50</v>
      </c>
      <c r="H191" s="5">
        <f t="shared" ref="H191:H197" si="55">G191*E191</f>
        <v>1</v>
      </c>
      <c r="I191" s="7">
        <f t="shared" si="54"/>
        <v>82</v>
      </c>
      <c r="J191" s="8">
        <f t="shared" si="51"/>
        <v>1.6400000000000001</v>
      </c>
    </row>
    <row r="192" spans="1:45" ht="15.75" customHeight="1" x14ac:dyDescent="0.25">
      <c r="A192" s="181"/>
      <c r="B192" s="60">
        <f t="shared" si="52"/>
        <v>2</v>
      </c>
      <c r="C192" s="187"/>
      <c r="D192" s="37" t="s">
        <v>11</v>
      </c>
      <c r="E192" s="6">
        <v>1.7999999999999999E-2</v>
      </c>
      <c r="F192" s="58">
        <f t="shared" si="53"/>
        <v>82</v>
      </c>
      <c r="G192" s="47">
        <f>Q12</f>
        <v>45</v>
      </c>
      <c r="H192" s="5">
        <f t="shared" si="55"/>
        <v>0.80999999999999994</v>
      </c>
      <c r="I192" s="7">
        <f t="shared" si="54"/>
        <v>66.42</v>
      </c>
      <c r="J192" s="8">
        <f t="shared" si="51"/>
        <v>1.476</v>
      </c>
    </row>
    <row r="193" spans="1:45" ht="15.75" customHeight="1" x14ac:dyDescent="0.25">
      <c r="A193" s="181"/>
      <c r="B193" s="60">
        <f t="shared" si="52"/>
        <v>2</v>
      </c>
      <c r="C193" s="187"/>
      <c r="D193" s="37" t="s">
        <v>27</v>
      </c>
      <c r="E193" s="6">
        <v>0.01</v>
      </c>
      <c r="F193" s="58">
        <f t="shared" si="53"/>
        <v>82</v>
      </c>
      <c r="G193" s="47">
        <f>Q14</f>
        <v>820</v>
      </c>
      <c r="H193" s="5">
        <f t="shared" si="55"/>
        <v>8.1999999999999993</v>
      </c>
      <c r="I193" s="7">
        <f t="shared" si="54"/>
        <v>672.40000000000009</v>
      </c>
      <c r="J193" s="8">
        <f t="shared" si="51"/>
        <v>0.82000000000000006</v>
      </c>
    </row>
    <row r="194" spans="1:45" ht="15.75" customHeight="1" x14ac:dyDescent="0.25">
      <c r="A194" s="181"/>
      <c r="B194" s="60">
        <f t="shared" si="52"/>
        <v>2</v>
      </c>
      <c r="C194" s="188"/>
      <c r="D194" s="37" t="s">
        <v>87</v>
      </c>
      <c r="E194" s="6">
        <v>7.0000000000000007E-2</v>
      </c>
      <c r="F194" s="58">
        <f t="shared" si="53"/>
        <v>82</v>
      </c>
      <c r="G194" s="47">
        <f>Q18</f>
        <v>78</v>
      </c>
      <c r="H194" s="5">
        <f t="shared" si="55"/>
        <v>5.4600000000000009</v>
      </c>
      <c r="I194" s="7">
        <f t="shared" si="54"/>
        <v>447.72</v>
      </c>
      <c r="J194" s="8">
        <f t="shared" si="51"/>
        <v>5.74</v>
      </c>
    </row>
    <row r="195" spans="1:45" ht="15.75" customHeight="1" x14ac:dyDescent="0.25">
      <c r="A195" s="181"/>
      <c r="B195" s="60">
        <f t="shared" si="52"/>
        <v>2</v>
      </c>
      <c r="C195" s="183" t="s">
        <v>99</v>
      </c>
      <c r="D195" s="36" t="s">
        <v>14</v>
      </c>
      <c r="E195" s="6">
        <v>0.06</v>
      </c>
      <c r="F195" s="58">
        <f t="shared" si="53"/>
        <v>82</v>
      </c>
      <c r="G195" s="47">
        <f>Q21</f>
        <v>80</v>
      </c>
      <c r="H195" s="5">
        <f t="shared" si="55"/>
        <v>4.8</v>
      </c>
      <c r="I195" s="7">
        <f t="shared" si="54"/>
        <v>393.6</v>
      </c>
      <c r="J195" s="8">
        <f t="shared" si="51"/>
        <v>4.92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2"/>
        <v>2</v>
      </c>
      <c r="C196" s="184"/>
      <c r="D196" s="36" t="s">
        <v>12</v>
      </c>
      <c r="E196" s="6">
        <v>0.03</v>
      </c>
      <c r="F196" s="58">
        <f t="shared" si="53"/>
        <v>82</v>
      </c>
      <c r="G196" s="47">
        <f>Q15</f>
        <v>80</v>
      </c>
      <c r="H196" s="5">
        <f t="shared" si="55"/>
        <v>2.4</v>
      </c>
      <c r="I196" s="7">
        <f t="shared" si="54"/>
        <v>196.8</v>
      </c>
      <c r="J196" s="8">
        <f t="shared" si="51"/>
        <v>2.46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2"/>
        <v>2</v>
      </c>
      <c r="C197" s="184"/>
      <c r="D197" s="36" t="s">
        <v>13</v>
      </c>
      <c r="E197" s="40">
        <v>2.0000000000000001E-4</v>
      </c>
      <c r="F197" s="58">
        <f t="shared" si="53"/>
        <v>82</v>
      </c>
      <c r="G197" s="47">
        <f>Q16</f>
        <v>1000</v>
      </c>
      <c r="H197" s="5">
        <f t="shared" si="55"/>
        <v>0.2</v>
      </c>
      <c r="I197" s="7">
        <f t="shared" si="54"/>
        <v>16.400000000000002</v>
      </c>
      <c r="J197" s="8">
        <f t="shared" si="51"/>
        <v>1.6400000000000001E-2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2"/>
        <v>2</v>
      </c>
      <c r="C198" s="185"/>
      <c r="D198" s="36" t="s">
        <v>79</v>
      </c>
      <c r="E198" s="6">
        <v>0.17199999999999999</v>
      </c>
      <c r="F198" s="58">
        <f t="shared" si="53"/>
        <v>82</v>
      </c>
      <c r="G198" s="47"/>
      <c r="H198" s="5"/>
      <c r="I198" s="7"/>
      <c r="J198" s="8">
        <f t="shared" si="51"/>
        <v>14.103999999999999</v>
      </c>
    </row>
    <row r="199" spans="1:45" ht="15.75" customHeight="1" x14ac:dyDescent="0.25">
      <c r="A199" s="181"/>
      <c r="B199" s="60">
        <f t="shared" si="52"/>
        <v>2</v>
      </c>
      <c r="C199" s="3" t="s">
        <v>38</v>
      </c>
      <c r="D199" s="41" t="s">
        <v>38</v>
      </c>
      <c r="E199" s="6">
        <v>0.04</v>
      </c>
      <c r="F199" s="58">
        <f t="shared" si="53"/>
        <v>82</v>
      </c>
      <c r="G199" s="47">
        <f>Q20</f>
        <v>45</v>
      </c>
      <c r="H199" s="5">
        <f>G199*E199</f>
        <v>1.8</v>
      </c>
      <c r="I199" s="7">
        <f>J199*G199</f>
        <v>147.60000000000002</v>
      </c>
      <c r="J199" s="8">
        <f t="shared" si="51"/>
        <v>3.2800000000000002</v>
      </c>
    </row>
    <row r="200" spans="1:45" ht="15.75" customHeight="1" x14ac:dyDescent="0.25">
      <c r="A200" s="181"/>
      <c r="B200" s="60">
        <f t="shared" si="52"/>
        <v>2</v>
      </c>
      <c r="C200" s="155" t="s">
        <v>22</v>
      </c>
      <c r="D200" s="39" t="s">
        <v>22</v>
      </c>
      <c r="E200" s="6">
        <v>0.05</v>
      </c>
      <c r="F200" s="58">
        <f t="shared" si="53"/>
        <v>82</v>
      </c>
      <c r="G200" s="48">
        <f>Q34</f>
        <v>108</v>
      </c>
      <c r="H200" s="5">
        <f>G200*E200</f>
        <v>5.4</v>
      </c>
      <c r="I200" s="7">
        <f>J200*G200</f>
        <v>442.80000000000007</v>
      </c>
      <c r="J200" s="8">
        <f t="shared" si="51"/>
        <v>4.1000000000000005</v>
      </c>
    </row>
    <row r="201" spans="1:45" ht="15.75" customHeight="1" x14ac:dyDescent="0.25">
      <c r="A201" s="191"/>
      <c r="B201" s="60">
        <f t="shared" si="52"/>
        <v>2</v>
      </c>
      <c r="C201" s="157" t="s">
        <v>88</v>
      </c>
      <c r="D201" s="36" t="s">
        <v>25</v>
      </c>
      <c r="E201" s="6">
        <v>0</v>
      </c>
      <c r="F201" s="58">
        <f t="shared" si="53"/>
        <v>82</v>
      </c>
      <c r="G201" s="47">
        <f>Q35</f>
        <v>180</v>
      </c>
      <c r="H201" s="5">
        <f>G201*E201</f>
        <v>0</v>
      </c>
      <c r="I201" s="7">
        <f>J201*G201</f>
        <v>0</v>
      </c>
      <c r="J201" s="8">
        <f t="shared" si="51"/>
        <v>0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53"/>
      <c r="G202" s="153"/>
      <c r="H202" s="2">
        <f>SUM(H179:H201)</f>
        <v>60.999999999999993</v>
      </c>
      <c r="I202" s="2">
        <f>SUM(I179:I201)</f>
        <v>5002</v>
      </c>
      <c r="J202" s="45">
        <f>SUM(J179:J201)</f>
        <v>79.850338461538456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5.75" customHeight="1" x14ac:dyDescent="0.25">
      <c r="E204" s="27"/>
    </row>
    <row r="205" spans="1:45" customFormat="1" ht="15.75" customHeight="1" x14ac:dyDescent="0.25">
      <c r="E205" s="27"/>
    </row>
    <row r="206" spans="1:45" customFormat="1" ht="15.75" customHeight="1" x14ac:dyDescent="0.25">
      <c r="E206" s="27"/>
    </row>
    <row r="207" spans="1:45" customFormat="1" ht="15.75" customHeight="1" x14ac:dyDescent="0.25">
      <c r="E207" s="27"/>
    </row>
    <row r="208" spans="1:45" customFormat="1" ht="15.75" customHeight="1" x14ac:dyDescent="0.25">
      <c r="E208" s="27"/>
    </row>
    <row r="209" spans="1:45" customFormat="1" ht="15.75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B211*41</f>
        <v>82</v>
      </c>
      <c r="G211" s="47">
        <f>Q9</f>
        <v>40</v>
      </c>
      <c r="H211" s="5">
        <f>G211*E211</f>
        <v>1.8399999999999999</v>
      </c>
      <c r="I211" s="7">
        <f t="shared" ref="I211:I221" si="56">J211*G211</f>
        <v>150.88</v>
      </c>
      <c r="J211" s="8">
        <f>F211*E211</f>
        <v>3.7719999999999998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82</v>
      </c>
      <c r="G212" s="48">
        <f>Q38</f>
        <v>130</v>
      </c>
      <c r="H212" s="5">
        <f>G212*E212</f>
        <v>2.6</v>
      </c>
      <c r="I212" s="7">
        <f t="shared" si="56"/>
        <v>213.20000000000002</v>
      </c>
      <c r="J212" s="8">
        <f t="shared" ref="J212:J232" si="57">F212*E212</f>
        <v>1.6400000000000001</v>
      </c>
    </row>
    <row r="213" spans="1:45" ht="15.75" customHeight="1" x14ac:dyDescent="0.25">
      <c r="A213" s="201"/>
      <c r="B213" s="60">
        <f t="shared" ref="B213:B232" si="58">B212</f>
        <v>2</v>
      </c>
      <c r="C213" s="182"/>
      <c r="D213" s="37" t="s">
        <v>7</v>
      </c>
      <c r="E213" s="6">
        <v>3.0000000000000001E-3</v>
      </c>
      <c r="F213" s="58">
        <f t="shared" ref="F213:F232" si="59">F212</f>
        <v>82</v>
      </c>
      <c r="G213" s="49">
        <f>Q22</f>
        <v>160</v>
      </c>
      <c r="H213" s="5">
        <f>G213*E213</f>
        <v>0.48</v>
      </c>
      <c r="I213" s="7">
        <f t="shared" si="56"/>
        <v>39.36</v>
      </c>
      <c r="J213" s="8">
        <f t="shared" si="57"/>
        <v>0.246</v>
      </c>
    </row>
    <row r="214" spans="1:45" ht="15.75" customHeight="1" x14ac:dyDescent="0.25">
      <c r="A214" s="201"/>
      <c r="B214" s="60">
        <f t="shared" si="58"/>
        <v>2</v>
      </c>
      <c r="C214" s="182"/>
      <c r="D214" s="36" t="s">
        <v>9</v>
      </c>
      <c r="E214" s="6">
        <v>1.3000000000000001E-2</v>
      </c>
      <c r="F214" s="58">
        <f t="shared" si="59"/>
        <v>82</v>
      </c>
      <c r="G214" s="49">
        <f>Q11</f>
        <v>50</v>
      </c>
      <c r="H214" s="5">
        <f>G214*E214</f>
        <v>0.65</v>
      </c>
      <c r="I214" s="7">
        <f t="shared" si="56"/>
        <v>53.300000000000004</v>
      </c>
      <c r="J214" s="8">
        <f t="shared" si="57"/>
        <v>1.0660000000000001</v>
      </c>
    </row>
    <row r="215" spans="1:45" ht="15.75" customHeight="1" x14ac:dyDescent="0.25">
      <c r="A215" s="201"/>
      <c r="B215" s="60">
        <f t="shared" si="58"/>
        <v>2</v>
      </c>
      <c r="C215" s="183" t="s">
        <v>31</v>
      </c>
      <c r="D215" s="36" t="s">
        <v>81</v>
      </c>
      <c r="E215" s="40">
        <f>H215/G215</f>
        <v>1.1605000000000008E-2</v>
      </c>
      <c r="F215" s="58">
        <f t="shared" si="59"/>
        <v>82</v>
      </c>
      <c r="G215" s="47">
        <f>Q17</f>
        <v>400</v>
      </c>
      <c r="H215" s="5">
        <f>61-H211-H212-H213-H214-H216-H217-H218-H219-H220-H221-H222-H223-H224-H225-H226-H227-H228-H229-H230-H231-H232</f>
        <v>4.642000000000003</v>
      </c>
      <c r="I215" s="7">
        <f t="shared" si="56"/>
        <v>380.64400000000023</v>
      </c>
      <c r="J215" s="8">
        <f t="shared" si="57"/>
        <v>0.95161000000000062</v>
      </c>
    </row>
    <row r="216" spans="1:45" ht="15.75" customHeight="1" x14ac:dyDescent="0.25">
      <c r="A216" s="201"/>
      <c r="B216" s="60">
        <f t="shared" si="58"/>
        <v>2</v>
      </c>
      <c r="C216" s="184"/>
      <c r="D216" s="36" t="s">
        <v>8</v>
      </c>
      <c r="E216" s="6">
        <v>0.107</v>
      </c>
      <c r="F216" s="58">
        <f t="shared" si="59"/>
        <v>82</v>
      </c>
      <c r="G216" s="47">
        <f>Q10</f>
        <v>55</v>
      </c>
      <c r="H216" s="5">
        <f t="shared" ref="H216:H221" si="60">G216*E216</f>
        <v>5.8849999999999998</v>
      </c>
      <c r="I216" s="7">
        <f t="shared" si="56"/>
        <v>482.56999999999994</v>
      </c>
      <c r="J216" s="8">
        <f t="shared" si="57"/>
        <v>8.7739999999999991</v>
      </c>
    </row>
    <row r="217" spans="1:45" ht="15.75" customHeight="1" x14ac:dyDescent="0.25">
      <c r="A217" s="201"/>
      <c r="B217" s="60">
        <f t="shared" si="58"/>
        <v>2</v>
      </c>
      <c r="C217" s="184"/>
      <c r="D217" s="36" t="s">
        <v>87</v>
      </c>
      <c r="E217" s="6">
        <v>6.0000000000000001E-3</v>
      </c>
      <c r="F217" s="58">
        <f t="shared" si="59"/>
        <v>82</v>
      </c>
      <c r="G217" s="47">
        <f>Q18</f>
        <v>78</v>
      </c>
      <c r="H217" s="5">
        <f t="shared" si="60"/>
        <v>0.46800000000000003</v>
      </c>
      <c r="I217" s="7">
        <f t="shared" si="56"/>
        <v>38.375999999999998</v>
      </c>
      <c r="J217" s="8">
        <f t="shared" si="57"/>
        <v>0.49199999999999999</v>
      </c>
    </row>
    <row r="218" spans="1:45" ht="15.75" customHeight="1" x14ac:dyDescent="0.25">
      <c r="A218" s="201"/>
      <c r="B218" s="60">
        <f t="shared" si="58"/>
        <v>2</v>
      </c>
      <c r="C218" s="184"/>
      <c r="D218" s="36" t="s">
        <v>9</v>
      </c>
      <c r="E218" s="6">
        <v>1.3000000000000001E-2</v>
      </c>
      <c r="F218" s="58">
        <f t="shared" si="59"/>
        <v>82</v>
      </c>
      <c r="G218" s="47">
        <f>Q11</f>
        <v>50</v>
      </c>
      <c r="H218" s="5">
        <f t="shared" si="60"/>
        <v>0.65</v>
      </c>
      <c r="I218" s="7">
        <f t="shared" si="56"/>
        <v>53.300000000000004</v>
      </c>
      <c r="J218" s="8">
        <f t="shared" si="57"/>
        <v>1.0660000000000001</v>
      </c>
    </row>
    <row r="219" spans="1:45" ht="15.75" customHeight="1" x14ac:dyDescent="0.25">
      <c r="A219" s="201"/>
      <c r="B219" s="60">
        <f t="shared" si="58"/>
        <v>2</v>
      </c>
      <c r="C219" s="184"/>
      <c r="D219" s="37" t="s">
        <v>11</v>
      </c>
      <c r="E219" s="6">
        <v>1.2E-2</v>
      </c>
      <c r="F219" s="58">
        <f t="shared" si="59"/>
        <v>82</v>
      </c>
      <c r="G219" s="47">
        <f>Q12</f>
        <v>45</v>
      </c>
      <c r="H219" s="5">
        <f t="shared" si="60"/>
        <v>0.54</v>
      </c>
      <c r="I219" s="7">
        <f t="shared" si="56"/>
        <v>44.28</v>
      </c>
      <c r="J219" s="8">
        <f t="shared" si="57"/>
        <v>0.98399999999999999</v>
      </c>
    </row>
    <row r="220" spans="1:45" ht="15.75" customHeight="1" x14ac:dyDescent="0.25">
      <c r="A220" s="201"/>
      <c r="B220" s="60">
        <f t="shared" si="58"/>
        <v>2</v>
      </c>
      <c r="C220" s="184"/>
      <c r="D220" s="37" t="s">
        <v>7</v>
      </c>
      <c r="E220" s="6">
        <v>3.0000000000000001E-3</v>
      </c>
      <c r="F220" s="58">
        <f t="shared" si="59"/>
        <v>82</v>
      </c>
      <c r="G220" s="47">
        <f>Q22</f>
        <v>160</v>
      </c>
      <c r="H220" s="5">
        <f t="shared" si="60"/>
        <v>0.48</v>
      </c>
      <c r="I220" s="7">
        <f t="shared" si="56"/>
        <v>39.36</v>
      </c>
      <c r="J220" s="8">
        <f t="shared" si="57"/>
        <v>0.246</v>
      </c>
    </row>
    <row r="221" spans="1:45" ht="15.75" customHeight="1" x14ac:dyDescent="0.25">
      <c r="A221" s="201"/>
      <c r="B221" s="60">
        <f t="shared" si="58"/>
        <v>2</v>
      </c>
      <c r="C221" s="184"/>
      <c r="D221" s="37" t="s">
        <v>32</v>
      </c>
      <c r="E221" s="6">
        <v>6.0000000000000001E-3</v>
      </c>
      <c r="F221" s="58">
        <f t="shared" si="59"/>
        <v>82</v>
      </c>
      <c r="G221" s="47">
        <f>Q13</f>
        <v>220</v>
      </c>
      <c r="H221" s="5">
        <f t="shared" si="60"/>
        <v>1.32</v>
      </c>
      <c r="I221" s="7">
        <f t="shared" si="56"/>
        <v>108.24</v>
      </c>
      <c r="J221" s="8">
        <f t="shared" si="57"/>
        <v>0.49199999999999999</v>
      </c>
    </row>
    <row r="222" spans="1:45" ht="15.75" customHeight="1" x14ac:dyDescent="0.25">
      <c r="A222" s="201"/>
      <c r="B222" s="60">
        <f t="shared" si="58"/>
        <v>2</v>
      </c>
      <c r="C222" s="185"/>
      <c r="D222" s="37" t="s">
        <v>79</v>
      </c>
      <c r="E222" s="6">
        <v>0.188</v>
      </c>
      <c r="F222" s="58">
        <f t="shared" si="59"/>
        <v>82</v>
      </c>
      <c r="G222" s="47"/>
      <c r="H222" s="5"/>
      <c r="I222" s="7"/>
      <c r="J222" s="8">
        <f t="shared" si="57"/>
        <v>15.416</v>
      </c>
    </row>
    <row r="223" spans="1:45" ht="15.75" customHeight="1" x14ac:dyDescent="0.25">
      <c r="A223" s="201"/>
      <c r="B223" s="60">
        <f t="shared" si="58"/>
        <v>2</v>
      </c>
      <c r="C223" s="186" t="s">
        <v>86</v>
      </c>
      <c r="D223" s="36" t="s">
        <v>81</v>
      </c>
      <c r="E223" s="6">
        <v>6.9000000000000006E-2</v>
      </c>
      <c r="F223" s="58">
        <f t="shared" si="59"/>
        <v>82</v>
      </c>
      <c r="G223" s="47">
        <f>Q17</f>
        <v>400</v>
      </c>
      <c r="H223" s="5">
        <f t="shared" ref="H223:H230" si="61">G223*E223</f>
        <v>27.6</v>
      </c>
      <c r="I223" s="7">
        <f t="shared" ref="I223:I230" si="62">J223*G223</f>
        <v>2263.2000000000003</v>
      </c>
      <c r="J223" s="8">
        <f t="shared" si="57"/>
        <v>5.6580000000000004</v>
      </c>
    </row>
    <row r="224" spans="1:45" ht="15.75" customHeight="1" x14ac:dyDescent="0.25">
      <c r="A224" s="201"/>
      <c r="B224" s="60">
        <f t="shared" si="58"/>
        <v>2</v>
      </c>
      <c r="C224" s="187"/>
      <c r="D224" s="36" t="s">
        <v>9</v>
      </c>
      <c r="E224" s="6">
        <v>3.0000000000000001E-3</v>
      </c>
      <c r="F224" s="58">
        <f t="shared" si="59"/>
        <v>82</v>
      </c>
      <c r="G224" s="47">
        <f>Q11</f>
        <v>50</v>
      </c>
      <c r="H224" s="5">
        <f t="shared" si="61"/>
        <v>0.15</v>
      </c>
      <c r="I224" s="7">
        <f t="shared" si="62"/>
        <v>12.3</v>
      </c>
      <c r="J224" s="8">
        <f t="shared" si="57"/>
        <v>0.246</v>
      </c>
    </row>
    <row r="225" spans="1:45" ht="15.75" customHeight="1" x14ac:dyDescent="0.25">
      <c r="A225" s="201"/>
      <c r="B225" s="60">
        <f t="shared" si="58"/>
        <v>2</v>
      </c>
      <c r="C225" s="188"/>
      <c r="D225" s="36" t="s">
        <v>11</v>
      </c>
      <c r="E225" s="6">
        <v>3.0000000000000001E-3</v>
      </c>
      <c r="F225" s="58">
        <f t="shared" si="59"/>
        <v>82</v>
      </c>
      <c r="G225" s="47">
        <f>Q12</f>
        <v>45</v>
      </c>
      <c r="H225" s="5">
        <f t="shared" si="61"/>
        <v>0.13500000000000001</v>
      </c>
      <c r="I225" s="7">
        <f t="shared" si="62"/>
        <v>11.07</v>
      </c>
      <c r="J225" s="8">
        <f t="shared" si="57"/>
        <v>0.246</v>
      </c>
    </row>
    <row r="226" spans="1:45" ht="15.75" customHeight="1" x14ac:dyDescent="0.25">
      <c r="A226" s="201"/>
      <c r="B226" s="60">
        <f t="shared" si="58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9"/>
        <v>82</v>
      </c>
      <c r="G226" s="47">
        <f>Q37</f>
        <v>60</v>
      </c>
      <c r="H226" s="5">
        <f t="shared" si="61"/>
        <v>3.0599999999999996</v>
      </c>
      <c r="I226" s="7">
        <f t="shared" si="62"/>
        <v>250.91999999999996</v>
      </c>
      <c r="J226" s="8">
        <f t="shared" si="57"/>
        <v>4.1819999999999995</v>
      </c>
    </row>
    <row r="227" spans="1:45" ht="15.75" customHeight="1" x14ac:dyDescent="0.25">
      <c r="A227" s="201"/>
      <c r="B227" s="60">
        <f t="shared" si="58"/>
        <v>2</v>
      </c>
      <c r="C227" s="185"/>
      <c r="D227" s="36" t="s">
        <v>27</v>
      </c>
      <c r="E227" s="6">
        <v>5.0000000000000001E-3</v>
      </c>
      <c r="F227" s="58">
        <f t="shared" si="59"/>
        <v>82</v>
      </c>
      <c r="G227" s="47">
        <f>Q14</f>
        <v>820</v>
      </c>
      <c r="H227" s="5">
        <f t="shared" si="61"/>
        <v>4.0999999999999996</v>
      </c>
      <c r="I227" s="7">
        <f t="shared" si="62"/>
        <v>336.20000000000005</v>
      </c>
      <c r="J227" s="8">
        <f t="shared" si="57"/>
        <v>0.41000000000000003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58"/>
        <v>2</v>
      </c>
      <c r="C228" s="183" t="s">
        <v>39</v>
      </c>
      <c r="D228" s="36" t="s">
        <v>76</v>
      </c>
      <c r="E228" s="44">
        <v>0.02</v>
      </c>
      <c r="F228" s="58">
        <f t="shared" si="59"/>
        <v>82</v>
      </c>
      <c r="G228" s="47">
        <f>Q19</f>
        <v>140</v>
      </c>
      <c r="H228" s="5">
        <f t="shared" si="61"/>
        <v>2.8000000000000003</v>
      </c>
      <c r="I228" s="7">
        <f t="shared" si="62"/>
        <v>229.60000000000002</v>
      </c>
      <c r="J228" s="8">
        <f t="shared" si="57"/>
        <v>1.6400000000000001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58"/>
        <v>2</v>
      </c>
      <c r="C229" s="184"/>
      <c r="D229" s="36" t="s">
        <v>12</v>
      </c>
      <c r="E229" s="44">
        <v>0.02</v>
      </c>
      <c r="F229" s="58">
        <f t="shared" si="59"/>
        <v>82</v>
      </c>
      <c r="G229" s="47">
        <f>Q15</f>
        <v>80</v>
      </c>
      <c r="H229" s="5">
        <f t="shared" si="61"/>
        <v>1.6</v>
      </c>
      <c r="I229" s="7">
        <f t="shared" si="62"/>
        <v>131.20000000000002</v>
      </c>
      <c r="J229" s="8">
        <f t="shared" si="57"/>
        <v>1.6400000000000001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58"/>
        <v>2</v>
      </c>
      <c r="C230" s="184"/>
      <c r="D230" s="36" t="s">
        <v>13</v>
      </c>
      <c r="E230" s="19">
        <v>2.0000000000000001E-4</v>
      </c>
      <c r="F230" s="58">
        <f t="shared" si="59"/>
        <v>82</v>
      </c>
      <c r="G230" s="47">
        <f>Q16</f>
        <v>1000</v>
      </c>
      <c r="H230" s="5">
        <f t="shared" si="61"/>
        <v>0.2</v>
      </c>
      <c r="I230" s="7">
        <f t="shared" si="62"/>
        <v>16.400000000000002</v>
      </c>
      <c r="J230" s="8">
        <f t="shared" si="57"/>
        <v>1.6400000000000001E-2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58"/>
        <v>2</v>
      </c>
      <c r="C231" s="185"/>
      <c r="D231" s="36" t="s">
        <v>79</v>
      </c>
      <c r="E231" s="44">
        <v>0.2</v>
      </c>
      <c r="F231" s="58">
        <f t="shared" si="59"/>
        <v>82</v>
      </c>
      <c r="G231" s="47"/>
      <c r="H231" s="5"/>
      <c r="I231" s="7"/>
      <c r="J231" s="8">
        <f t="shared" si="57"/>
        <v>16.400000000000002</v>
      </c>
    </row>
    <row r="232" spans="1:45" ht="15.75" customHeight="1" x14ac:dyDescent="0.25">
      <c r="A232" s="201"/>
      <c r="B232" s="60">
        <f t="shared" si="58"/>
        <v>2</v>
      </c>
      <c r="C232" s="3" t="s">
        <v>38</v>
      </c>
      <c r="D232" s="41" t="s">
        <v>38</v>
      </c>
      <c r="E232" s="6">
        <v>0.04</v>
      </c>
      <c r="F232" s="58">
        <f t="shared" si="59"/>
        <v>82</v>
      </c>
      <c r="G232" s="47">
        <f>Q20</f>
        <v>45</v>
      </c>
      <c r="H232" s="5">
        <f>G232*E232</f>
        <v>1.8</v>
      </c>
      <c r="I232" s="7">
        <f>J232*G232</f>
        <v>147.60000000000002</v>
      </c>
      <c r="J232" s="8">
        <f t="shared" si="57"/>
        <v>3.2800000000000002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53"/>
      <c r="G233" s="153"/>
      <c r="H233" s="2">
        <f>SUM(H211:H232)</f>
        <v>61</v>
      </c>
      <c r="I233" s="2">
        <f>SUM(I211:I232)</f>
        <v>5002</v>
      </c>
      <c r="J233" s="45">
        <f>SUM(J211:J232)</f>
        <v>68.864010000000007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0.03</v>
      </c>
      <c r="F234" s="47">
        <f>B234*41</f>
        <v>82</v>
      </c>
      <c r="G234" s="47">
        <f>Q9</f>
        <v>40</v>
      </c>
      <c r="H234" s="5">
        <f t="shared" ref="H234:H246" si="63">G234*E234</f>
        <v>1.2</v>
      </c>
      <c r="I234" s="7">
        <f t="shared" ref="I234:I246" si="64">J234*G234</f>
        <v>98.4</v>
      </c>
      <c r="J234" s="8">
        <f>F234*E234</f>
        <v>2.46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5.0000000000000001E-3</v>
      </c>
      <c r="F235" s="58">
        <f>F234</f>
        <v>82</v>
      </c>
      <c r="G235" s="47">
        <f>Q31</f>
        <v>245</v>
      </c>
      <c r="H235" s="5">
        <f t="shared" si="63"/>
        <v>1.2250000000000001</v>
      </c>
      <c r="I235" s="7">
        <f t="shared" si="64"/>
        <v>100.45</v>
      </c>
      <c r="J235" s="8">
        <f t="shared" ref="J235:J258" si="65">F235*E235</f>
        <v>0.41000000000000003</v>
      </c>
    </row>
    <row r="236" spans="1:45" ht="15.75" customHeight="1" x14ac:dyDescent="0.25">
      <c r="A236" s="181"/>
      <c r="B236" s="60">
        <f t="shared" ref="B236:B258" si="66">B235</f>
        <v>2</v>
      </c>
      <c r="C236" s="195"/>
      <c r="D236" s="36" t="s">
        <v>17</v>
      </c>
      <c r="E236" s="6">
        <v>5.0000000000000001E-3</v>
      </c>
      <c r="F236" s="58">
        <f t="shared" ref="F236:F258" si="67">F235</f>
        <v>82</v>
      </c>
      <c r="G236" s="48">
        <f>Q36</f>
        <v>350</v>
      </c>
      <c r="H236" s="5">
        <f t="shared" si="63"/>
        <v>1.75</v>
      </c>
      <c r="I236" s="7">
        <f t="shared" si="64"/>
        <v>143.5</v>
      </c>
      <c r="J236" s="8">
        <f t="shared" si="65"/>
        <v>0.41000000000000003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66"/>
        <v>2</v>
      </c>
      <c r="C237" s="195"/>
      <c r="D237" s="37" t="s">
        <v>7</v>
      </c>
      <c r="E237" s="6">
        <v>2E-3</v>
      </c>
      <c r="F237" s="58">
        <f t="shared" si="67"/>
        <v>82</v>
      </c>
      <c r="G237" s="49">
        <f>Q22</f>
        <v>160</v>
      </c>
      <c r="H237" s="5">
        <f t="shared" si="63"/>
        <v>0.32</v>
      </c>
      <c r="I237" s="7">
        <f t="shared" si="64"/>
        <v>26.240000000000002</v>
      </c>
      <c r="J237" s="8">
        <f t="shared" si="65"/>
        <v>0.16400000000000001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66"/>
        <v>2</v>
      </c>
      <c r="C238" s="196" t="s">
        <v>40</v>
      </c>
      <c r="D238" s="36" t="s">
        <v>4</v>
      </c>
      <c r="E238" s="44">
        <v>0.02</v>
      </c>
      <c r="F238" s="58">
        <f t="shared" si="67"/>
        <v>82</v>
      </c>
      <c r="G238" s="47">
        <f t="shared" ref="G238:G246" si="68">Q8</f>
        <v>60</v>
      </c>
      <c r="H238" s="5">
        <f t="shared" si="63"/>
        <v>1.2</v>
      </c>
      <c r="I238" s="7">
        <f t="shared" si="64"/>
        <v>98.4</v>
      </c>
      <c r="J238" s="8">
        <f t="shared" si="65"/>
        <v>1.6400000000000001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66"/>
        <v>2</v>
      </c>
      <c r="C239" s="197"/>
      <c r="D239" s="36" t="s">
        <v>6</v>
      </c>
      <c r="E239" s="44">
        <v>0.01</v>
      </c>
      <c r="F239" s="58">
        <f t="shared" si="67"/>
        <v>82</v>
      </c>
      <c r="G239" s="48">
        <f t="shared" si="68"/>
        <v>40</v>
      </c>
      <c r="H239" s="5">
        <f t="shared" si="63"/>
        <v>0.4</v>
      </c>
      <c r="I239" s="7">
        <f t="shared" si="64"/>
        <v>32.800000000000004</v>
      </c>
      <c r="J239" s="8">
        <f t="shared" si="65"/>
        <v>0.82000000000000006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66"/>
        <v>2</v>
      </c>
      <c r="C240" s="197"/>
      <c r="D240" s="36" t="s">
        <v>8</v>
      </c>
      <c r="E240" s="44">
        <v>0.02</v>
      </c>
      <c r="F240" s="58">
        <f t="shared" si="67"/>
        <v>82</v>
      </c>
      <c r="G240" s="49">
        <f t="shared" si="68"/>
        <v>55</v>
      </c>
      <c r="H240" s="5">
        <f t="shared" si="63"/>
        <v>1.1000000000000001</v>
      </c>
      <c r="I240" s="7">
        <f t="shared" si="64"/>
        <v>90.2</v>
      </c>
      <c r="J240" s="8">
        <f t="shared" si="65"/>
        <v>1.6400000000000001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66"/>
        <v>2</v>
      </c>
      <c r="C241" s="197"/>
      <c r="D241" s="36" t="s">
        <v>9</v>
      </c>
      <c r="E241" s="44">
        <v>7.0000000000000001E-3</v>
      </c>
      <c r="F241" s="58">
        <f t="shared" si="67"/>
        <v>82</v>
      </c>
      <c r="G241" s="50">
        <f t="shared" si="68"/>
        <v>50</v>
      </c>
      <c r="H241" s="5">
        <f t="shared" si="63"/>
        <v>0.35000000000000003</v>
      </c>
      <c r="I241" s="7">
        <f t="shared" si="64"/>
        <v>28.700000000000003</v>
      </c>
      <c r="J241" s="8">
        <f t="shared" si="65"/>
        <v>0.57400000000000007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66"/>
        <v>2</v>
      </c>
      <c r="C242" s="197"/>
      <c r="D242" s="36" t="s">
        <v>11</v>
      </c>
      <c r="E242" s="44">
        <v>7.0000000000000001E-3</v>
      </c>
      <c r="F242" s="58">
        <f t="shared" si="67"/>
        <v>82</v>
      </c>
      <c r="G242" s="47">
        <f t="shared" si="68"/>
        <v>45</v>
      </c>
      <c r="H242" s="5">
        <f t="shared" si="63"/>
        <v>0.315</v>
      </c>
      <c r="I242" s="7">
        <f t="shared" si="64"/>
        <v>25.830000000000002</v>
      </c>
      <c r="J242" s="8">
        <f t="shared" si="65"/>
        <v>0.57400000000000007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66"/>
        <v>2</v>
      </c>
      <c r="C243" s="197"/>
      <c r="D243" s="36" t="s">
        <v>32</v>
      </c>
      <c r="E243" s="19">
        <v>1E-3</v>
      </c>
      <c r="F243" s="58">
        <f t="shared" si="67"/>
        <v>82</v>
      </c>
      <c r="G243" s="47">
        <f t="shared" si="68"/>
        <v>220</v>
      </c>
      <c r="H243" s="5">
        <f t="shared" si="63"/>
        <v>0.22</v>
      </c>
      <c r="I243" s="7">
        <f t="shared" si="64"/>
        <v>18.04</v>
      </c>
      <c r="J243" s="8">
        <f t="shared" si="65"/>
        <v>8.2000000000000003E-2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66"/>
        <v>2</v>
      </c>
      <c r="C244" s="197"/>
      <c r="D244" s="36" t="s">
        <v>27</v>
      </c>
      <c r="E244" s="44">
        <v>4.0000000000000001E-3</v>
      </c>
      <c r="F244" s="58">
        <f t="shared" si="67"/>
        <v>82</v>
      </c>
      <c r="G244" s="47">
        <f t="shared" si="68"/>
        <v>820</v>
      </c>
      <c r="H244" s="5">
        <f t="shared" si="63"/>
        <v>3.2800000000000002</v>
      </c>
      <c r="I244" s="7">
        <f t="shared" si="64"/>
        <v>268.96000000000004</v>
      </c>
      <c r="J244" s="8">
        <f t="shared" si="65"/>
        <v>0.32800000000000001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66"/>
        <v>2</v>
      </c>
      <c r="C245" s="197"/>
      <c r="D245" s="36" t="s">
        <v>12</v>
      </c>
      <c r="E245" s="19">
        <v>2.5000000000000001E-3</v>
      </c>
      <c r="F245" s="58">
        <f t="shared" si="67"/>
        <v>82</v>
      </c>
      <c r="G245" s="47">
        <f t="shared" si="68"/>
        <v>80</v>
      </c>
      <c r="H245" s="5">
        <f t="shared" si="63"/>
        <v>0.2</v>
      </c>
      <c r="I245" s="7">
        <f t="shared" si="64"/>
        <v>16.400000000000002</v>
      </c>
      <c r="J245" s="8">
        <f t="shared" si="65"/>
        <v>0.20500000000000002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66"/>
        <v>2</v>
      </c>
      <c r="C246" s="197"/>
      <c r="D246" s="36" t="s">
        <v>13</v>
      </c>
      <c r="E246" s="19">
        <v>4.0000000000000002E-4</v>
      </c>
      <c r="F246" s="58">
        <f t="shared" si="67"/>
        <v>82</v>
      </c>
      <c r="G246" s="47">
        <f t="shared" si="68"/>
        <v>1000</v>
      </c>
      <c r="H246" s="5">
        <f t="shared" si="63"/>
        <v>0.4</v>
      </c>
      <c r="I246" s="7">
        <f t="shared" si="64"/>
        <v>32.800000000000004</v>
      </c>
      <c r="J246" s="8">
        <f t="shared" si="65"/>
        <v>3.2800000000000003E-2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66"/>
        <v>2</v>
      </c>
      <c r="C247" s="198"/>
      <c r="D247" s="36" t="s">
        <v>79</v>
      </c>
      <c r="E247" s="44">
        <v>0.2</v>
      </c>
      <c r="F247" s="58">
        <f t="shared" si="67"/>
        <v>82</v>
      </c>
      <c r="G247" s="47"/>
      <c r="H247" s="5"/>
      <c r="I247" s="7"/>
      <c r="J247" s="8">
        <f>F247*E247</f>
        <v>16.400000000000002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66"/>
        <v>2</v>
      </c>
      <c r="C248" s="199" t="s">
        <v>102</v>
      </c>
      <c r="D248" s="37" t="s">
        <v>77</v>
      </c>
      <c r="E248" s="6">
        <f>H248/G248</f>
        <v>4.4762499999999997E-2</v>
      </c>
      <c r="F248" s="58">
        <f t="shared" si="67"/>
        <v>82</v>
      </c>
      <c r="G248" s="48">
        <f>Q17</f>
        <v>400</v>
      </c>
      <c r="H248" s="5">
        <f>61-H234-H235-H236-H237-H238-H239-H240-H241-H242-H243-H244-H245-H246-H247-H249-H250-H251-H252-H253-H254-H255-H256-H257-H258</f>
        <v>17.904999999999998</v>
      </c>
      <c r="I248" s="7">
        <f t="shared" ref="I248:I258" si="69">J248*G248</f>
        <v>1468.2099999999998</v>
      </c>
      <c r="J248" s="6">
        <f t="shared" si="65"/>
        <v>3.6705249999999996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66"/>
        <v>2</v>
      </c>
      <c r="C249" s="199"/>
      <c r="D249" s="37" t="s">
        <v>38</v>
      </c>
      <c r="E249" s="6">
        <v>9.0000000000000011E-3</v>
      </c>
      <c r="F249" s="58">
        <f t="shared" si="67"/>
        <v>82</v>
      </c>
      <c r="G249" s="48">
        <f>Q20</f>
        <v>45</v>
      </c>
      <c r="H249" s="5">
        <f t="shared" ref="H249:H258" si="70">G249*E249</f>
        <v>0.40500000000000003</v>
      </c>
      <c r="I249" s="7">
        <f t="shared" si="69"/>
        <v>33.210000000000008</v>
      </c>
      <c r="J249" s="6">
        <f t="shared" si="65"/>
        <v>0.7380000000000001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66"/>
        <v>2</v>
      </c>
      <c r="C250" s="199"/>
      <c r="D250" s="37" t="s">
        <v>69</v>
      </c>
      <c r="E250" s="6">
        <v>0.01</v>
      </c>
      <c r="F250" s="58">
        <f t="shared" si="67"/>
        <v>82</v>
      </c>
      <c r="G250" s="48">
        <f>Q24</f>
        <v>108</v>
      </c>
      <c r="H250" s="5">
        <f t="shared" si="70"/>
        <v>1.08</v>
      </c>
      <c r="I250" s="7">
        <f t="shared" si="69"/>
        <v>88.56</v>
      </c>
      <c r="J250" s="6">
        <f t="shared" si="65"/>
        <v>0.82000000000000006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66"/>
        <v>2</v>
      </c>
      <c r="C251" s="199"/>
      <c r="D251" s="37" t="s">
        <v>19</v>
      </c>
      <c r="E251" s="6">
        <v>5.0000000000000001E-3</v>
      </c>
      <c r="F251" s="58">
        <f t="shared" si="67"/>
        <v>82</v>
      </c>
      <c r="G251" s="48">
        <f>Q25</f>
        <v>250</v>
      </c>
      <c r="H251" s="5">
        <f t="shared" si="70"/>
        <v>1.25</v>
      </c>
      <c r="I251" s="7">
        <f t="shared" si="69"/>
        <v>102.50000000000001</v>
      </c>
      <c r="J251" s="6">
        <f t="shared" si="65"/>
        <v>0.41000000000000003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66"/>
        <v>2</v>
      </c>
      <c r="C252" s="199"/>
      <c r="D252" s="37" t="s">
        <v>7</v>
      </c>
      <c r="E252" s="6">
        <v>3.0000000000000001E-3</v>
      </c>
      <c r="F252" s="58">
        <f t="shared" si="67"/>
        <v>82</v>
      </c>
      <c r="G252" s="48">
        <f>Q22</f>
        <v>160</v>
      </c>
      <c r="H252" s="5">
        <f t="shared" si="70"/>
        <v>0.48</v>
      </c>
      <c r="I252" s="7">
        <f t="shared" si="69"/>
        <v>39.36</v>
      </c>
      <c r="J252" s="6">
        <f t="shared" si="65"/>
        <v>0.246</v>
      </c>
    </row>
    <row r="253" spans="1:18" x14ac:dyDescent="0.25">
      <c r="A253" s="181"/>
      <c r="B253" s="60">
        <f t="shared" si="66"/>
        <v>2</v>
      </c>
      <c r="C253" s="238" t="s">
        <v>37</v>
      </c>
      <c r="D253" s="36" t="s">
        <v>8</v>
      </c>
      <c r="E253" s="6">
        <v>0.08</v>
      </c>
      <c r="F253" s="58">
        <f t="shared" si="67"/>
        <v>82</v>
      </c>
      <c r="G253" s="47">
        <f>Q10</f>
        <v>55</v>
      </c>
      <c r="H253" s="5">
        <f t="shared" si="70"/>
        <v>4.4000000000000004</v>
      </c>
      <c r="I253" s="7">
        <f t="shared" si="69"/>
        <v>360.8</v>
      </c>
      <c r="J253" s="8">
        <f t="shared" si="65"/>
        <v>6.5600000000000005</v>
      </c>
    </row>
    <row r="254" spans="1:18" x14ac:dyDescent="0.25">
      <c r="A254" s="181"/>
      <c r="B254" s="60">
        <f t="shared" si="66"/>
        <v>2</v>
      </c>
      <c r="C254" s="238"/>
      <c r="D254" s="36" t="s">
        <v>27</v>
      </c>
      <c r="E254" s="6">
        <v>5.0000000000000001E-3</v>
      </c>
      <c r="F254" s="58">
        <f t="shared" si="67"/>
        <v>82</v>
      </c>
      <c r="G254" s="47">
        <f>Q14</f>
        <v>820</v>
      </c>
      <c r="H254" s="5">
        <f t="shared" si="70"/>
        <v>4.0999999999999996</v>
      </c>
      <c r="I254" s="7">
        <f t="shared" si="69"/>
        <v>336.20000000000005</v>
      </c>
      <c r="J254" s="8">
        <f t="shared" si="65"/>
        <v>0.41000000000000003</v>
      </c>
    </row>
    <row r="255" spans="1:18" x14ac:dyDescent="0.25">
      <c r="A255" s="181"/>
      <c r="B255" s="60">
        <f t="shared" si="66"/>
        <v>2</v>
      </c>
      <c r="C255" s="238"/>
      <c r="D255" s="36" t="s">
        <v>69</v>
      </c>
      <c r="E255" s="6">
        <v>1.4999999999999999E-2</v>
      </c>
      <c r="F255" s="58">
        <f t="shared" si="67"/>
        <v>82</v>
      </c>
      <c r="G255" s="47">
        <f>Q24</f>
        <v>108</v>
      </c>
      <c r="H255" s="5">
        <f t="shared" si="70"/>
        <v>1.6199999999999999</v>
      </c>
      <c r="I255" s="7">
        <f t="shared" si="69"/>
        <v>132.84</v>
      </c>
      <c r="J255" s="8">
        <f t="shared" si="65"/>
        <v>1.23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66"/>
        <v>2</v>
      </c>
      <c r="C256" s="157" t="s">
        <v>65</v>
      </c>
      <c r="D256" s="38" t="s">
        <v>108</v>
      </c>
      <c r="E256" s="44">
        <v>0.2</v>
      </c>
      <c r="F256" s="58">
        <f t="shared" si="67"/>
        <v>82</v>
      </c>
      <c r="G256" s="47">
        <f>Q33</f>
        <v>80</v>
      </c>
      <c r="H256" s="158">
        <f t="shared" si="70"/>
        <v>16</v>
      </c>
      <c r="I256" s="7">
        <f t="shared" si="69"/>
        <v>1312.0000000000002</v>
      </c>
      <c r="J256" s="8">
        <f t="shared" si="65"/>
        <v>16.400000000000002</v>
      </c>
    </row>
    <row r="257" spans="1:45" ht="15.75" customHeight="1" x14ac:dyDescent="0.25">
      <c r="A257" s="181"/>
      <c r="B257" s="60">
        <f t="shared" si="66"/>
        <v>2</v>
      </c>
      <c r="C257" s="3" t="s">
        <v>38</v>
      </c>
      <c r="D257" s="41" t="s">
        <v>38</v>
      </c>
      <c r="E257" s="6">
        <v>0.04</v>
      </c>
      <c r="F257" s="58">
        <f t="shared" si="67"/>
        <v>82</v>
      </c>
      <c r="G257" s="47">
        <f>Q20</f>
        <v>45</v>
      </c>
      <c r="H257" s="5">
        <f t="shared" si="70"/>
        <v>1.8</v>
      </c>
      <c r="I257" s="7">
        <f t="shared" si="69"/>
        <v>147.60000000000002</v>
      </c>
      <c r="J257" s="8">
        <f t="shared" si="65"/>
        <v>3.2800000000000002</v>
      </c>
    </row>
    <row r="258" spans="1:45" ht="15.75" customHeight="1" x14ac:dyDescent="0.25">
      <c r="A258" s="191"/>
      <c r="B258" s="60">
        <f t="shared" si="66"/>
        <v>2</v>
      </c>
      <c r="C258" s="155" t="s">
        <v>22</v>
      </c>
      <c r="D258" s="39" t="s">
        <v>22</v>
      </c>
      <c r="E258" s="6">
        <v>0</v>
      </c>
      <c r="F258" s="58">
        <f t="shared" si="67"/>
        <v>82</v>
      </c>
      <c r="G258" s="48">
        <f>Q34</f>
        <v>108</v>
      </c>
      <c r="H258" s="5">
        <f t="shared" si="70"/>
        <v>0</v>
      </c>
      <c r="I258" s="7">
        <f t="shared" si="69"/>
        <v>0</v>
      </c>
      <c r="J258" s="8">
        <f t="shared" si="65"/>
        <v>0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53"/>
      <c r="G259" s="153"/>
      <c r="H259" s="2">
        <f>SUM(H234:H258)</f>
        <v>60.999999999999986</v>
      </c>
      <c r="I259" s="2">
        <f>SUM(I234:I258)</f>
        <v>5002.0000000000009</v>
      </c>
      <c r="J259" s="45">
        <f>SUM(J234:J258)</f>
        <v>59.504324999999994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15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B263*41</f>
        <v>82</v>
      </c>
      <c r="G263" s="47">
        <f>Q9</f>
        <v>40</v>
      </c>
      <c r="H263" s="158">
        <f t="shared" ref="H263:H268" si="71">G263*E263</f>
        <v>1.04</v>
      </c>
      <c r="I263" s="7">
        <f t="shared" ref="I263:I272" si="72">J263*G263</f>
        <v>85.28</v>
      </c>
      <c r="J263" s="8">
        <f t="shared" ref="J263:J280" si="73">F263*E263</f>
        <v>2.1320000000000001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82</v>
      </c>
      <c r="G264" s="47">
        <f>Q22</f>
        <v>160</v>
      </c>
      <c r="H264" s="158">
        <f t="shared" si="71"/>
        <v>0.96</v>
      </c>
      <c r="I264" s="7">
        <f t="shared" si="72"/>
        <v>78.72</v>
      </c>
      <c r="J264" s="8">
        <f t="shared" si="73"/>
        <v>0.49199999999999999</v>
      </c>
      <c r="L264" s="17"/>
    </row>
    <row r="265" spans="1:45" ht="15.75" customHeight="1" x14ac:dyDescent="0.25">
      <c r="A265" s="181"/>
      <c r="B265" s="60">
        <f t="shared" ref="B265:B280" si="74">B264</f>
        <v>2</v>
      </c>
      <c r="C265" s="193"/>
      <c r="D265" s="36" t="s">
        <v>8</v>
      </c>
      <c r="E265" s="44">
        <v>3.5000000000000003E-2</v>
      </c>
      <c r="F265" s="58">
        <f t="shared" ref="F265:F280" si="75">F264</f>
        <v>82</v>
      </c>
      <c r="G265" s="47">
        <f>Q10</f>
        <v>55</v>
      </c>
      <c r="H265" s="158">
        <f t="shared" si="71"/>
        <v>1.9250000000000003</v>
      </c>
      <c r="I265" s="7">
        <f t="shared" si="72"/>
        <v>157.85</v>
      </c>
      <c r="J265" s="8">
        <f t="shared" si="73"/>
        <v>2.87</v>
      </c>
      <c r="L265" s="17"/>
    </row>
    <row r="266" spans="1:45" ht="15.75" customHeight="1" x14ac:dyDescent="0.25">
      <c r="A266" s="181"/>
      <c r="B266" s="60">
        <f t="shared" si="74"/>
        <v>2</v>
      </c>
      <c r="C266" s="193"/>
      <c r="D266" s="36" t="s">
        <v>10</v>
      </c>
      <c r="E266" s="44">
        <v>2.5000000000000001E-2</v>
      </c>
      <c r="F266" s="58">
        <f t="shared" si="75"/>
        <v>82</v>
      </c>
      <c r="G266" s="47">
        <f>Q28</f>
        <v>55</v>
      </c>
      <c r="H266" s="158">
        <f t="shared" si="71"/>
        <v>1.375</v>
      </c>
      <c r="I266" s="7">
        <f t="shared" si="72"/>
        <v>112.75000000000001</v>
      </c>
      <c r="J266" s="8">
        <f t="shared" si="73"/>
        <v>2.0500000000000003</v>
      </c>
      <c r="L266" s="17"/>
    </row>
    <row r="267" spans="1:45" ht="15.75" customHeight="1" x14ac:dyDescent="0.25">
      <c r="A267" s="181"/>
      <c r="B267" s="60">
        <f t="shared" si="74"/>
        <v>2</v>
      </c>
      <c r="C267" s="193"/>
      <c r="D267" s="36" t="s">
        <v>9</v>
      </c>
      <c r="E267" s="44">
        <v>1.9E-2</v>
      </c>
      <c r="F267" s="58">
        <f t="shared" si="75"/>
        <v>82</v>
      </c>
      <c r="G267" s="47">
        <f>Q11</f>
        <v>50</v>
      </c>
      <c r="H267" s="158">
        <f t="shared" si="71"/>
        <v>0.95</v>
      </c>
      <c r="I267" s="7">
        <f t="shared" si="72"/>
        <v>77.900000000000006</v>
      </c>
      <c r="J267" s="8">
        <f t="shared" si="73"/>
        <v>1.5580000000000001</v>
      </c>
      <c r="L267" s="17"/>
    </row>
    <row r="268" spans="1:45" ht="15.75" customHeight="1" x14ac:dyDescent="0.25">
      <c r="A268" s="181"/>
      <c r="B268" s="60">
        <f t="shared" si="74"/>
        <v>2</v>
      </c>
      <c r="C268" s="194"/>
      <c r="D268" s="36" t="s">
        <v>11</v>
      </c>
      <c r="E268" s="44">
        <v>1.7999999999999999E-2</v>
      </c>
      <c r="F268" s="58">
        <f t="shared" si="75"/>
        <v>82</v>
      </c>
      <c r="G268" s="47">
        <f>Q12</f>
        <v>45</v>
      </c>
      <c r="H268" s="158">
        <f t="shared" si="71"/>
        <v>0.80999999999999994</v>
      </c>
      <c r="I268" s="7">
        <f t="shared" si="72"/>
        <v>66.42</v>
      </c>
      <c r="J268" s="8">
        <f t="shared" si="73"/>
        <v>1.476</v>
      </c>
    </row>
    <row r="269" spans="1:45" ht="15.75" customHeight="1" x14ac:dyDescent="0.25">
      <c r="A269" s="181"/>
      <c r="B269" s="60">
        <f t="shared" si="74"/>
        <v>2</v>
      </c>
      <c r="C269" s="192" t="s">
        <v>28</v>
      </c>
      <c r="D269" s="36" t="s">
        <v>81</v>
      </c>
      <c r="E269" s="6">
        <f>H269/G269</f>
        <v>6.0274999999999981E-2</v>
      </c>
      <c r="F269" s="58">
        <f t="shared" si="75"/>
        <v>82</v>
      </c>
      <c r="G269" s="49">
        <f>Q17</f>
        <v>400</v>
      </c>
      <c r="H269" s="5">
        <f>61-H263-H264-H265-H266-H267-H268-H270-H271-H272-H273-H274-H275-H276-H277-H278-H279-H280</f>
        <v>24.109999999999992</v>
      </c>
      <c r="I269" s="7">
        <f t="shared" si="72"/>
        <v>1977.0199999999995</v>
      </c>
      <c r="J269" s="8">
        <f t="shared" si="73"/>
        <v>4.9425499999999989</v>
      </c>
    </row>
    <row r="270" spans="1:45" ht="15.75" customHeight="1" x14ac:dyDescent="0.25">
      <c r="A270" s="181"/>
      <c r="B270" s="60">
        <f t="shared" si="74"/>
        <v>2</v>
      </c>
      <c r="C270" s="193"/>
      <c r="D270" s="36" t="s">
        <v>57</v>
      </c>
      <c r="E270" s="6">
        <v>0.03</v>
      </c>
      <c r="F270" s="58">
        <f t="shared" si="75"/>
        <v>82</v>
      </c>
      <c r="G270" s="49">
        <f>Q29</f>
        <v>130</v>
      </c>
      <c r="H270" s="5">
        <f>G270*E270</f>
        <v>3.9</v>
      </c>
      <c r="I270" s="7">
        <f t="shared" si="72"/>
        <v>319.8</v>
      </c>
      <c r="J270" s="8">
        <f t="shared" si="73"/>
        <v>2.46</v>
      </c>
    </row>
    <row r="271" spans="1:45" ht="15.75" customHeight="1" x14ac:dyDescent="0.25">
      <c r="A271" s="181"/>
      <c r="B271" s="60">
        <f t="shared" si="74"/>
        <v>2</v>
      </c>
      <c r="C271" s="193"/>
      <c r="D271" s="36" t="s">
        <v>32</v>
      </c>
      <c r="E271" s="6">
        <v>1.2E-2</v>
      </c>
      <c r="F271" s="58">
        <f t="shared" si="75"/>
        <v>82</v>
      </c>
      <c r="G271" s="49">
        <f>Q13</f>
        <v>220</v>
      </c>
      <c r="H271" s="5">
        <f>G271*E271</f>
        <v>2.64</v>
      </c>
      <c r="I271" s="7">
        <f t="shared" si="72"/>
        <v>216.48</v>
      </c>
      <c r="J271" s="8">
        <f t="shared" si="73"/>
        <v>0.98399999999999999</v>
      </c>
    </row>
    <row r="272" spans="1:45" ht="15.75" customHeight="1" x14ac:dyDescent="0.25">
      <c r="A272" s="181"/>
      <c r="B272" s="60">
        <f t="shared" si="74"/>
        <v>2</v>
      </c>
      <c r="C272" s="193"/>
      <c r="D272" s="36" t="s">
        <v>24</v>
      </c>
      <c r="E272" s="6">
        <v>2E-3</v>
      </c>
      <c r="F272" s="58">
        <f t="shared" si="75"/>
        <v>82</v>
      </c>
      <c r="G272" s="47">
        <f>Q30</f>
        <v>295</v>
      </c>
      <c r="H272" s="5">
        <f>G272*E272</f>
        <v>0.59</v>
      </c>
      <c r="I272" s="7">
        <f t="shared" si="72"/>
        <v>48.38</v>
      </c>
      <c r="J272" s="8">
        <f t="shared" si="73"/>
        <v>0.16400000000000001</v>
      </c>
    </row>
    <row r="273" spans="1:18" x14ac:dyDescent="0.25">
      <c r="A273" s="181"/>
      <c r="B273" s="60">
        <f t="shared" si="74"/>
        <v>2</v>
      </c>
      <c r="C273" s="194"/>
      <c r="D273" s="36" t="s">
        <v>79</v>
      </c>
      <c r="E273" s="6">
        <v>0.2</v>
      </c>
      <c r="F273" s="58">
        <f t="shared" si="75"/>
        <v>82</v>
      </c>
      <c r="G273" s="47"/>
      <c r="H273" s="5"/>
      <c r="I273" s="7"/>
      <c r="J273" s="8">
        <f t="shared" si="73"/>
        <v>16.400000000000002</v>
      </c>
    </row>
    <row r="274" spans="1:18" x14ac:dyDescent="0.25">
      <c r="A274" s="181"/>
      <c r="B274" s="60">
        <f t="shared" si="74"/>
        <v>2</v>
      </c>
      <c r="C274" s="192" t="s">
        <v>82</v>
      </c>
      <c r="D274" s="36" t="s">
        <v>8</v>
      </c>
      <c r="E274" s="6">
        <v>0.2</v>
      </c>
      <c r="F274" s="58">
        <f t="shared" si="75"/>
        <v>82</v>
      </c>
      <c r="G274" s="47">
        <f>Q10</f>
        <v>55</v>
      </c>
      <c r="H274" s="5">
        <f>G274*E274</f>
        <v>11</v>
      </c>
      <c r="I274" s="7">
        <f>J274*G274</f>
        <v>902.00000000000011</v>
      </c>
      <c r="J274" s="8">
        <f t="shared" si="73"/>
        <v>16.400000000000002</v>
      </c>
    </row>
    <row r="275" spans="1:18" x14ac:dyDescent="0.25">
      <c r="A275" s="181"/>
      <c r="B275" s="60">
        <f t="shared" si="74"/>
        <v>2</v>
      </c>
      <c r="C275" s="194"/>
      <c r="D275" s="36" t="s">
        <v>27</v>
      </c>
      <c r="E275" s="6">
        <v>5.0000000000000001E-3</v>
      </c>
      <c r="F275" s="58">
        <f t="shared" si="75"/>
        <v>82</v>
      </c>
      <c r="G275" s="47">
        <f>Q14</f>
        <v>820</v>
      </c>
      <c r="H275" s="5">
        <f>G275*E275</f>
        <v>4.0999999999999996</v>
      </c>
      <c r="I275" s="7">
        <f>J275*G275</f>
        <v>336.20000000000005</v>
      </c>
      <c r="J275" s="8">
        <f t="shared" si="73"/>
        <v>0.41000000000000003</v>
      </c>
    </row>
    <row r="276" spans="1:18" x14ac:dyDescent="0.25">
      <c r="A276" s="181"/>
      <c r="B276" s="60">
        <f t="shared" si="7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5"/>
        <v>82</v>
      </c>
      <c r="G276" s="49">
        <f>Q21</f>
        <v>80</v>
      </c>
      <c r="H276" s="5">
        <f>G276*E276</f>
        <v>3.6799999999999997</v>
      </c>
      <c r="I276" s="7">
        <f>J276*G276</f>
        <v>301.76</v>
      </c>
      <c r="J276" s="8">
        <f t="shared" si="73"/>
        <v>3.7719999999999998</v>
      </c>
    </row>
    <row r="277" spans="1:18" x14ac:dyDescent="0.25">
      <c r="A277" s="181"/>
      <c r="B277" s="60">
        <f t="shared" si="74"/>
        <v>2</v>
      </c>
      <c r="C277" s="184"/>
      <c r="D277" s="36" t="s">
        <v>12</v>
      </c>
      <c r="E277" s="6">
        <v>2.4E-2</v>
      </c>
      <c r="F277" s="58">
        <f t="shared" si="75"/>
        <v>82</v>
      </c>
      <c r="G277" s="47">
        <f>Q15</f>
        <v>80</v>
      </c>
      <c r="H277" s="5">
        <f>G277*E277</f>
        <v>1.92</v>
      </c>
      <c r="I277" s="7">
        <f>J277*G277</f>
        <v>157.44</v>
      </c>
      <c r="J277" s="8">
        <f t="shared" si="73"/>
        <v>1.968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74"/>
        <v>2</v>
      </c>
      <c r="C278" s="184"/>
      <c r="D278" s="36" t="s">
        <v>13</v>
      </c>
      <c r="E278" s="40">
        <v>2.0000000000000001E-4</v>
      </c>
      <c r="F278" s="58">
        <f t="shared" si="75"/>
        <v>82</v>
      </c>
      <c r="G278" s="47">
        <f>Q16</f>
        <v>1000</v>
      </c>
      <c r="H278" s="5">
        <f>G278*E278</f>
        <v>0.2</v>
      </c>
      <c r="I278" s="7">
        <f>J278*G278</f>
        <v>16.400000000000002</v>
      </c>
      <c r="J278" s="8">
        <f t="shared" si="73"/>
        <v>1.6400000000000001E-2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74"/>
        <v>2</v>
      </c>
      <c r="C279" s="185"/>
      <c r="D279" s="36" t="s">
        <v>79</v>
      </c>
      <c r="E279" s="6">
        <v>0.17199999999999999</v>
      </c>
      <c r="F279" s="58">
        <f t="shared" si="75"/>
        <v>82</v>
      </c>
      <c r="G279" s="47"/>
      <c r="H279" s="5"/>
      <c r="I279" s="7"/>
      <c r="J279" s="8">
        <f t="shared" si="73"/>
        <v>14.103999999999999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74"/>
        <v>2</v>
      </c>
      <c r="C280" s="3" t="s">
        <v>38</v>
      </c>
      <c r="D280" s="41" t="s">
        <v>38</v>
      </c>
      <c r="E280" s="6">
        <v>0.04</v>
      </c>
      <c r="F280" s="58">
        <f t="shared" si="75"/>
        <v>82</v>
      </c>
      <c r="G280" s="47">
        <f>Q20</f>
        <v>45</v>
      </c>
      <c r="H280" s="5">
        <f>G280*E280</f>
        <v>1.8</v>
      </c>
      <c r="I280" s="7">
        <f>J280*G280</f>
        <v>147.60000000000002</v>
      </c>
      <c r="J280" s="8">
        <f t="shared" si="73"/>
        <v>3.2800000000000002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53"/>
      <c r="G281" s="153"/>
      <c r="H281" s="2">
        <f>SUM(H263:H280)</f>
        <v>61</v>
      </c>
      <c r="I281" s="2">
        <f>SUM(I263:I280)</f>
        <v>5002</v>
      </c>
      <c r="J281" s="45">
        <f>SUM(J263:J280)</f>
        <v>75.478949999999998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B282*31</f>
        <v>62</v>
      </c>
      <c r="G282" s="49">
        <f>Q8</f>
        <v>60</v>
      </c>
      <c r="H282" s="5">
        <f t="shared" ref="H282:H291" si="76">G282*E282</f>
        <v>3.5999999999999996</v>
      </c>
      <c r="I282" s="7">
        <f t="shared" ref="I282:I291" si="77">J282*G282</f>
        <v>223.2</v>
      </c>
      <c r="J282" s="8">
        <f>F282*E282</f>
        <v>3.7199999999999998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62</v>
      </c>
      <c r="G283" s="49">
        <f>Q11</f>
        <v>50</v>
      </c>
      <c r="H283" s="5">
        <f t="shared" si="76"/>
        <v>0.4</v>
      </c>
      <c r="I283" s="7">
        <f t="shared" si="77"/>
        <v>24.8</v>
      </c>
      <c r="J283" s="8">
        <f t="shared" ref="J283:J304" si="78">F283*E283</f>
        <v>0.496</v>
      </c>
    </row>
    <row r="284" spans="1:18" x14ac:dyDescent="0.25">
      <c r="A284" s="181"/>
      <c r="B284" s="60">
        <f t="shared" ref="B284:B304" si="79">B283</f>
        <v>2</v>
      </c>
      <c r="C284" s="182"/>
      <c r="D284" s="37" t="s">
        <v>13</v>
      </c>
      <c r="E284" s="40">
        <v>2.0000000000000001E-4</v>
      </c>
      <c r="F284" s="58">
        <f t="shared" ref="F284:F304" si="80">F283</f>
        <v>62</v>
      </c>
      <c r="G284" s="49">
        <f>Q16</f>
        <v>1000</v>
      </c>
      <c r="H284" s="5">
        <f t="shared" si="76"/>
        <v>0.2</v>
      </c>
      <c r="I284" s="7">
        <f t="shared" si="77"/>
        <v>12.400000000000002</v>
      </c>
      <c r="J284" s="8">
        <f t="shared" si="78"/>
        <v>1.2400000000000001E-2</v>
      </c>
    </row>
    <row r="285" spans="1:18" x14ac:dyDescent="0.25">
      <c r="A285" s="181"/>
      <c r="B285" s="60">
        <f t="shared" si="79"/>
        <v>2</v>
      </c>
      <c r="C285" s="182"/>
      <c r="D285" s="36" t="s">
        <v>12</v>
      </c>
      <c r="E285" s="6">
        <v>3.0000000000000001E-3</v>
      </c>
      <c r="F285" s="58">
        <f t="shared" si="80"/>
        <v>62</v>
      </c>
      <c r="G285" s="49">
        <f>Q15</f>
        <v>80</v>
      </c>
      <c r="H285" s="5">
        <f t="shared" si="76"/>
        <v>0.24</v>
      </c>
      <c r="I285" s="7">
        <f t="shared" si="77"/>
        <v>14.879999999999999</v>
      </c>
      <c r="J285" s="8">
        <f t="shared" si="78"/>
        <v>0.186</v>
      </c>
    </row>
    <row r="286" spans="1:18" x14ac:dyDescent="0.25">
      <c r="A286" s="181"/>
      <c r="B286" s="60">
        <f t="shared" si="79"/>
        <v>2</v>
      </c>
      <c r="C286" s="182"/>
      <c r="D286" s="37" t="s">
        <v>7</v>
      </c>
      <c r="E286" s="6">
        <v>3.0000000000000001E-3</v>
      </c>
      <c r="F286" s="58">
        <f t="shared" si="80"/>
        <v>62</v>
      </c>
      <c r="G286" s="47">
        <f>Q22</f>
        <v>160</v>
      </c>
      <c r="H286" s="5">
        <f t="shared" si="76"/>
        <v>0.48</v>
      </c>
      <c r="I286" s="7">
        <f t="shared" si="77"/>
        <v>29.759999999999998</v>
      </c>
      <c r="J286" s="8">
        <f t="shared" si="78"/>
        <v>0.186</v>
      </c>
    </row>
    <row r="287" spans="1:18" x14ac:dyDescent="0.25">
      <c r="A287" s="181"/>
      <c r="B287" s="60">
        <f t="shared" si="79"/>
        <v>2</v>
      </c>
      <c r="C287" s="183" t="s">
        <v>23</v>
      </c>
      <c r="D287" s="36" t="s">
        <v>8</v>
      </c>
      <c r="E287" s="6">
        <v>0.1</v>
      </c>
      <c r="F287" s="58">
        <f t="shared" si="80"/>
        <v>62</v>
      </c>
      <c r="G287" s="47">
        <f>Q10</f>
        <v>55</v>
      </c>
      <c r="H287" s="5">
        <f t="shared" si="76"/>
        <v>5.5</v>
      </c>
      <c r="I287" s="7">
        <f t="shared" si="77"/>
        <v>341</v>
      </c>
      <c r="J287" s="8">
        <f t="shared" si="78"/>
        <v>6.2</v>
      </c>
    </row>
    <row r="288" spans="1:18" x14ac:dyDescent="0.25">
      <c r="A288" s="181"/>
      <c r="B288" s="60">
        <f t="shared" si="79"/>
        <v>2</v>
      </c>
      <c r="C288" s="184"/>
      <c r="D288" s="36" t="s">
        <v>18</v>
      </c>
      <c r="E288" s="6">
        <v>0.02</v>
      </c>
      <c r="F288" s="58">
        <f t="shared" si="80"/>
        <v>62</v>
      </c>
      <c r="G288" s="47">
        <f>Q23</f>
        <v>58</v>
      </c>
      <c r="H288" s="5">
        <f t="shared" si="76"/>
        <v>1.1599999999999999</v>
      </c>
      <c r="I288" s="7">
        <f t="shared" si="77"/>
        <v>71.92</v>
      </c>
      <c r="J288" s="8">
        <f t="shared" si="78"/>
        <v>1.24</v>
      </c>
    </row>
    <row r="289" spans="1:45" ht="15.75" customHeight="1" x14ac:dyDescent="0.25">
      <c r="A289" s="181"/>
      <c r="B289" s="60">
        <f t="shared" si="79"/>
        <v>2</v>
      </c>
      <c r="C289" s="184"/>
      <c r="D289" s="36" t="s">
        <v>9</v>
      </c>
      <c r="E289" s="6">
        <v>1.3000000000000001E-2</v>
      </c>
      <c r="F289" s="58">
        <f t="shared" si="80"/>
        <v>62</v>
      </c>
      <c r="G289" s="47">
        <f>Q11</f>
        <v>50</v>
      </c>
      <c r="H289" s="5">
        <f t="shared" si="76"/>
        <v>0.65</v>
      </c>
      <c r="I289" s="7">
        <f t="shared" si="77"/>
        <v>40.300000000000004</v>
      </c>
      <c r="J289" s="8">
        <f t="shared" si="78"/>
        <v>0.80600000000000005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79"/>
        <v>2</v>
      </c>
      <c r="C290" s="184"/>
      <c r="D290" s="37" t="s">
        <v>11</v>
      </c>
      <c r="E290" s="6">
        <v>1.2E-2</v>
      </c>
      <c r="F290" s="58">
        <f t="shared" si="80"/>
        <v>62</v>
      </c>
      <c r="G290" s="47">
        <f>Q12</f>
        <v>45</v>
      </c>
      <c r="H290" s="5">
        <f t="shared" si="76"/>
        <v>0.54</v>
      </c>
      <c r="I290" s="7">
        <f t="shared" si="77"/>
        <v>33.479999999999997</v>
      </c>
      <c r="J290" s="8">
        <f t="shared" si="78"/>
        <v>0.74399999999999999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79"/>
        <v>2</v>
      </c>
      <c r="C291" s="184"/>
      <c r="D291" s="37" t="s">
        <v>7</v>
      </c>
      <c r="E291" s="6">
        <v>5.0000000000000001E-3</v>
      </c>
      <c r="F291" s="58">
        <f t="shared" si="80"/>
        <v>62</v>
      </c>
      <c r="G291" s="47">
        <f>Q22</f>
        <v>160</v>
      </c>
      <c r="H291" s="5">
        <f t="shared" si="76"/>
        <v>0.8</v>
      </c>
      <c r="I291" s="7">
        <f t="shared" si="77"/>
        <v>49.6</v>
      </c>
      <c r="J291" s="8">
        <f t="shared" si="78"/>
        <v>0.31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79"/>
        <v>2</v>
      </c>
      <c r="C292" s="185"/>
      <c r="D292" s="37" t="s">
        <v>79</v>
      </c>
      <c r="E292" s="6">
        <v>0.17499999999999999</v>
      </c>
      <c r="F292" s="58">
        <f t="shared" si="80"/>
        <v>62</v>
      </c>
      <c r="G292" s="48"/>
      <c r="H292" s="158"/>
      <c r="I292" s="7"/>
      <c r="J292" s="6">
        <f t="shared" si="78"/>
        <v>10.85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79"/>
        <v>2</v>
      </c>
      <c r="C293" s="186" t="s">
        <v>34</v>
      </c>
      <c r="D293" s="36" t="s">
        <v>61</v>
      </c>
      <c r="E293" s="6">
        <f>H293/G293</f>
        <v>7.2825641025641069E-2</v>
      </c>
      <c r="F293" s="58">
        <f t="shared" si="80"/>
        <v>62</v>
      </c>
      <c r="G293" s="47">
        <f>Q32</f>
        <v>195</v>
      </c>
      <c r="H293" s="5">
        <f>61-H282-H283-H284-H285-H286-H287-H288-H289-H290-H291-H294-H295-H296-H297-H298-H299-H300-H302-H303-H304</f>
        <v>14.201000000000008</v>
      </c>
      <c r="I293" s="7">
        <f t="shared" ref="I293:I300" si="81">J293*G293</f>
        <v>880.46200000000056</v>
      </c>
      <c r="J293" s="8">
        <f t="shared" si="78"/>
        <v>4.5151897435897466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79"/>
        <v>2</v>
      </c>
      <c r="C294" s="187"/>
      <c r="D294" s="36" t="s">
        <v>9</v>
      </c>
      <c r="E294" s="6">
        <v>0.02</v>
      </c>
      <c r="F294" s="58">
        <f t="shared" si="80"/>
        <v>62</v>
      </c>
      <c r="G294" s="49">
        <f>Q11</f>
        <v>50</v>
      </c>
      <c r="H294" s="5">
        <f t="shared" ref="H294:H300" si="82">G294*E294</f>
        <v>1</v>
      </c>
      <c r="I294" s="7">
        <f t="shared" si="81"/>
        <v>62</v>
      </c>
      <c r="J294" s="8">
        <f t="shared" si="78"/>
        <v>1.24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79"/>
        <v>2</v>
      </c>
      <c r="C295" s="187"/>
      <c r="D295" s="37" t="s">
        <v>11</v>
      </c>
      <c r="E295" s="6">
        <v>1.2999999999999999E-2</v>
      </c>
      <c r="F295" s="58">
        <f t="shared" si="80"/>
        <v>62</v>
      </c>
      <c r="G295" s="47">
        <f>Q12</f>
        <v>45</v>
      </c>
      <c r="H295" s="5">
        <f t="shared" si="82"/>
        <v>0.58499999999999996</v>
      </c>
      <c r="I295" s="7">
        <f t="shared" si="81"/>
        <v>36.269999999999996</v>
      </c>
      <c r="J295" s="8">
        <f t="shared" si="78"/>
        <v>0.80599999999999994</v>
      </c>
    </row>
    <row r="296" spans="1:45" ht="15.75" customHeight="1" x14ac:dyDescent="0.25">
      <c r="A296" s="181"/>
      <c r="B296" s="60">
        <f t="shared" si="79"/>
        <v>2</v>
      </c>
      <c r="C296" s="187"/>
      <c r="D296" s="37" t="s">
        <v>27</v>
      </c>
      <c r="E296" s="6">
        <v>0.01</v>
      </c>
      <c r="F296" s="58">
        <f t="shared" si="80"/>
        <v>62</v>
      </c>
      <c r="G296" s="47">
        <f>Q14</f>
        <v>820</v>
      </c>
      <c r="H296" s="5">
        <f t="shared" si="82"/>
        <v>8.1999999999999993</v>
      </c>
      <c r="I296" s="7">
        <f t="shared" si="81"/>
        <v>508.4</v>
      </c>
      <c r="J296" s="8">
        <f t="shared" si="78"/>
        <v>0.62</v>
      </c>
    </row>
    <row r="297" spans="1:45" ht="15.75" customHeight="1" x14ac:dyDescent="0.25">
      <c r="A297" s="181"/>
      <c r="B297" s="60">
        <f t="shared" si="79"/>
        <v>2</v>
      </c>
      <c r="C297" s="188"/>
      <c r="D297" s="37" t="s">
        <v>87</v>
      </c>
      <c r="E297" s="6">
        <v>5.8000000000000003E-2</v>
      </c>
      <c r="F297" s="58">
        <f t="shared" si="80"/>
        <v>62</v>
      </c>
      <c r="G297" s="47">
        <f>Q18</f>
        <v>78</v>
      </c>
      <c r="H297" s="5">
        <f t="shared" si="82"/>
        <v>4.524</v>
      </c>
      <c r="I297" s="7">
        <f t="shared" si="81"/>
        <v>280.488</v>
      </c>
      <c r="J297" s="8">
        <f>F297*E297</f>
        <v>3.5960000000000001</v>
      </c>
    </row>
    <row r="298" spans="1:45" ht="15.75" customHeight="1" x14ac:dyDescent="0.25">
      <c r="A298" s="181"/>
      <c r="B298" s="60">
        <f t="shared" si="79"/>
        <v>2</v>
      </c>
      <c r="C298" s="183" t="s">
        <v>163</v>
      </c>
      <c r="D298" s="36" t="s">
        <v>164</v>
      </c>
      <c r="E298" s="6">
        <v>0.05</v>
      </c>
      <c r="F298" s="58">
        <f t="shared" si="80"/>
        <v>62</v>
      </c>
      <c r="G298" s="53">
        <f>Q19</f>
        <v>140</v>
      </c>
      <c r="H298" s="43">
        <f t="shared" si="82"/>
        <v>7</v>
      </c>
      <c r="I298" s="43">
        <f t="shared" si="81"/>
        <v>434</v>
      </c>
      <c r="J298" s="6">
        <f>F298*E298</f>
        <v>3.1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79"/>
        <v>2</v>
      </c>
      <c r="C299" s="184"/>
      <c r="D299" s="36" t="s">
        <v>12</v>
      </c>
      <c r="E299" s="6">
        <v>2.4E-2</v>
      </c>
      <c r="F299" s="58">
        <f t="shared" si="80"/>
        <v>62</v>
      </c>
      <c r="G299" s="47">
        <f>Q15</f>
        <v>80</v>
      </c>
      <c r="H299" s="5">
        <f t="shared" si="82"/>
        <v>1.92</v>
      </c>
      <c r="I299" s="7">
        <f t="shared" si="81"/>
        <v>119.03999999999999</v>
      </c>
      <c r="J299" s="8">
        <f t="shared" si="78"/>
        <v>1.488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79"/>
        <v>2</v>
      </c>
      <c r="C300" s="184"/>
      <c r="D300" s="36" t="s">
        <v>13</v>
      </c>
      <c r="E300" s="40">
        <v>2.0000000000000001E-4</v>
      </c>
      <c r="F300" s="58">
        <f t="shared" si="80"/>
        <v>62</v>
      </c>
      <c r="G300" s="47">
        <f>Q16</f>
        <v>1000</v>
      </c>
      <c r="H300" s="5">
        <f t="shared" si="82"/>
        <v>0.2</v>
      </c>
      <c r="I300" s="7">
        <f t="shared" si="81"/>
        <v>12.400000000000002</v>
      </c>
      <c r="J300" s="8">
        <f t="shared" si="78"/>
        <v>1.2400000000000001E-2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79"/>
        <v>2</v>
      </c>
      <c r="C301" s="185"/>
      <c r="D301" s="36" t="s">
        <v>79</v>
      </c>
      <c r="E301" s="6">
        <v>0.17199999999999999</v>
      </c>
      <c r="F301" s="58">
        <f t="shared" si="80"/>
        <v>62</v>
      </c>
      <c r="G301" s="47"/>
      <c r="H301" s="5"/>
      <c r="I301" s="7"/>
      <c r="J301" s="8">
        <f t="shared" si="78"/>
        <v>10.664</v>
      </c>
    </row>
    <row r="302" spans="1:45" ht="15.75" customHeight="1" x14ac:dyDescent="0.25">
      <c r="A302" s="181"/>
      <c r="B302" s="60">
        <f t="shared" si="79"/>
        <v>2</v>
      </c>
      <c r="C302" s="3" t="s">
        <v>38</v>
      </c>
      <c r="D302" s="41" t="s">
        <v>38</v>
      </c>
      <c r="E302" s="6">
        <v>0.04</v>
      </c>
      <c r="F302" s="58">
        <f t="shared" si="80"/>
        <v>62</v>
      </c>
      <c r="G302" s="47">
        <f>Q20</f>
        <v>45</v>
      </c>
      <c r="H302" s="5">
        <f>G302*E302</f>
        <v>1.8</v>
      </c>
      <c r="I302" s="7">
        <f>J302*G302</f>
        <v>111.6</v>
      </c>
      <c r="J302" s="8">
        <f t="shared" si="78"/>
        <v>2.48</v>
      </c>
    </row>
    <row r="303" spans="1:45" ht="15.75" customHeight="1" x14ac:dyDescent="0.25">
      <c r="A303" s="181"/>
      <c r="B303" s="60">
        <f t="shared" si="79"/>
        <v>2</v>
      </c>
      <c r="C303" s="155" t="s">
        <v>22</v>
      </c>
      <c r="D303" s="39" t="s">
        <v>22</v>
      </c>
      <c r="E303" s="6">
        <v>0</v>
      </c>
      <c r="F303" s="58">
        <f t="shared" si="80"/>
        <v>62</v>
      </c>
      <c r="G303" s="48">
        <f>Q34</f>
        <v>108</v>
      </c>
      <c r="H303" s="5">
        <f>G303*E303</f>
        <v>0</v>
      </c>
      <c r="I303" s="7">
        <f>J303*G303</f>
        <v>0</v>
      </c>
      <c r="J303" s="8">
        <f t="shared" si="78"/>
        <v>0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79"/>
        <v>2</v>
      </c>
      <c r="C304" s="156" t="s">
        <v>14</v>
      </c>
      <c r="D304" s="36" t="s">
        <v>14</v>
      </c>
      <c r="E304" s="8">
        <v>0.1</v>
      </c>
      <c r="F304" s="58">
        <f t="shared" si="80"/>
        <v>62</v>
      </c>
      <c r="G304" s="48">
        <f>Q21</f>
        <v>80</v>
      </c>
      <c r="H304" s="5">
        <f>G304*E304</f>
        <v>8</v>
      </c>
      <c r="I304" s="7">
        <f>J304*G304</f>
        <v>496</v>
      </c>
      <c r="J304" s="8">
        <f t="shared" si="78"/>
        <v>6.2</v>
      </c>
    </row>
    <row r="305" spans="1:17" x14ac:dyDescent="0.25">
      <c r="A305" s="174" t="s">
        <v>41</v>
      </c>
      <c r="B305" s="174"/>
      <c r="C305" s="174"/>
      <c r="D305" s="174"/>
      <c r="E305" s="153"/>
      <c r="F305" s="153"/>
      <c r="G305" s="153"/>
      <c r="H305" s="2">
        <f>SUM(H282:H304)</f>
        <v>61.000000000000014</v>
      </c>
      <c r="I305" s="2">
        <f>SUM(I282:I304)</f>
        <v>3782.0000000000005</v>
      </c>
      <c r="J305" s="45">
        <f>SUM(J282:J304)</f>
        <v>59.471989743589745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61976</v>
      </c>
      <c r="J306" s="54">
        <f>J29+J51+J73+J91+J128+J152+J178+J202+J233+J259+J281+J305</f>
        <v>877.31155445512832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3" spans="1:17" x14ac:dyDescent="0.25">
      <c r="I313" s="20"/>
    </row>
  </sheetData>
  <mergeCells count="102"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</mergeCells>
  <pageMargins left="0.7" right="0.7" top="0.75" bottom="0.75" header="0.3" footer="0.3"/>
  <pageSetup paperSize="9" scale="1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3"/>
  <sheetViews>
    <sheetView tabSelected="1" view="pageBreakPreview" topLeftCell="A80" zoomScaleNormal="100" zoomScaleSheetLayoutView="100" workbookViewId="0">
      <selection activeCell="A93" sqref="A93"/>
    </sheetView>
  </sheetViews>
  <sheetFormatPr defaultColWidth="9.140625" defaultRowHeight="15" x14ac:dyDescent="0.25"/>
  <cols>
    <col min="1" max="1" width="3.42578125" style="13" customWidth="1"/>
    <col min="2" max="2" width="5" style="13" customWidth="1"/>
    <col min="3" max="3" width="20" style="13" customWidth="1"/>
    <col min="4" max="4" width="18" style="13" customWidth="1"/>
    <col min="5" max="5" width="8" style="13" customWidth="1"/>
    <col min="6" max="6" width="5.28515625" style="13" customWidth="1"/>
    <col min="7" max="8" width="6.140625" style="13" customWidth="1"/>
    <col min="9" max="9" width="8.140625" style="13" customWidth="1"/>
    <col min="10" max="10" width="7.28515625" style="20" customWidth="1"/>
    <col min="11" max="11" width="7.42578125" customWidth="1"/>
    <col min="12" max="12" width="22.7109375" style="13" customWidth="1"/>
    <col min="13" max="13" width="13" style="13" customWidth="1"/>
    <col min="14" max="14" width="9.42578125" style="13" customWidth="1"/>
    <col min="15" max="15" width="6.85546875" style="13" customWidth="1"/>
    <col min="16" max="16" width="9.140625" style="13" customWidth="1"/>
    <col min="17" max="17" width="8" style="22" customWidth="1"/>
    <col min="18" max="18" width="10.5703125" style="13" customWidth="1"/>
    <col min="19" max="19" width="10.42578125" style="13" customWidth="1"/>
    <col min="20" max="20" width="9.140625" style="13"/>
    <col min="21" max="21" width="10.5703125" style="13" customWidth="1"/>
    <col min="22" max="16384" width="9.140625" style="13"/>
  </cols>
  <sheetData>
    <row r="1" spans="1:21" ht="8.25" customHeight="1" x14ac:dyDescent="0.25"/>
    <row r="2" spans="1:21" s="14" customFormat="1" ht="15.75" x14ac:dyDescent="0.25">
      <c r="A2" s="178" t="s">
        <v>94</v>
      </c>
      <c r="B2" s="178"/>
      <c r="C2" s="178"/>
      <c r="D2" s="178"/>
      <c r="E2" s="178"/>
      <c r="F2" s="178"/>
      <c r="G2" s="178"/>
      <c r="H2" s="178"/>
      <c r="I2" s="178"/>
      <c r="J2" s="178"/>
      <c r="K2"/>
      <c r="L2" s="178" t="s">
        <v>101</v>
      </c>
      <c r="M2" s="178"/>
      <c r="N2" s="178"/>
      <c r="O2" s="178"/>
      <c r="P2" s="178"/>
      <c r="Q2" s="178"/>
      <c r="R2" s="178"/>
    </row>
    <row r="3" spans="1:21" s="14" customFormat="1" ht="15.75" x14ac:dyDescent="0.25">
      <c r="A3" s="218" t="s">
        <v>170</v>
      </c>
      <c r="B3" s="218"/>
      <c r="C3" s="218"/>
      <c r="D3" s="218"/>
      <c r="E3" s="218"/>
      <c r="F3" s="218"/>
      <c r="G3" s="218"/>
      <c r="H3" s="218"/>
      <c r="I3" s="218"/>
      <c r="J3" s="218"/>
      <c r="K3"/>
      <c r="L3" s="219" t="s">
        <v>171</v>
      </c>
      <c r="M3" s="219"/>
      <c r="N3" s="219"/>
      <c r="O3" s="219"/>
      <c r="P3" s="219"/>
      <c r="Q3" s="219"/>
      <c r="R3" s="219"/>
    </row>
    <row r="4" spans="1:21" s="14" customFormat="1" ht="2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/>
      <c r="Q4" s="23"/>
    </row>
    <row r="5" spans="1:21" s="1" customFormat="1" x14ac:dyDescent="0.25">
      <c r="A5" s="221" t="s">
        <v>47</v>
      </c>
      <c r="B5" s="222"/>
      <c r="C5" s="225" t="s">
        <v>53</v>
      </c>
      <c r="D5" s="227" t="s">
        <v>60</v>
      </c>
      <c r="E5" s="229" t="s">
        <v>49</v>
      </c>
      <c r="F5" s="227" t="s">
        <v>1</v>
      </c>
      <c r="G5" s="227" t="s">
        <v>46</v>
      </c>
      <c r="H5" s="227" t="s">
        <v>50</v>
      </c>
      <c r="I5" s="227" t="s">
        <v>51</v>
      </c>
      <c r="J5" s="234" t="s">
        <v>2</v>
      </c>
      <c r="K5"/>
      <c r="L5" s="236" t="s">
        <v>0</v>
      </c>
      <c r="M5" s="234" t="s">
        <v>123</v>
      </c>
      <c r="N5" s="231" t="s">
        <v>172</v>
      </c>
      <c r="O5" s="233"/>
      <c r="P5" s="231" t="s">
        <v>173</v>
      </c>
      <c r="Q5" s="232"/>
      <c r="R5" s="233"/>
    </row>
    <row r="6" spans="1:21" s="1" customFormat="1" ht="12" customHeight="1" x14ac:dyDescent="0.25">
      <c r="A6" s="223"/>
      <c r="B6" s="224"/>
      <c r="C6" s="226"/>
      <c r="D6" s="228"/>
      <c r="E6" s="230"/>
      <c r="F6" s="228"/>
      <c r="G6" s="228"/>
      <c r="H6" s="228"/>
      <c r="I6" s="228"/>
      <c r="J6" s="235"/>
      <c r="K6"/>
      <c r="L6" s="237"/>
      <c r="M6" s="235"/>
      <c r="N6" s="12" t="s">
        <v>111</v>
      </c>
      <c r="O6" s="12" t="s">
        <v>112</v>
      </c>
      <c r="P6" s="12" t="s">
        <v>111</v>
      </c>
      <c r="Q6" s="26" t="s">
        <v>112</v>
      </c>
      <c r="R6" s="26" t="s">
        <v>89</v>
      </c>
    </row>
    <row r="7" spans="1:21" x14ac:dyDescent="0.25">
      <c r="A7" s="202" t="s">
        <v>48</v>
      </c>
      <c r="B7" s="46">
        <v>2</v>
      </c>
      <c r="C7" s="161" t="s">
        <v>59</v>
      </c>
      <c r="D7" s="36" t="s">
        <v>3</v>
      </c>
      <c r="E7" s="44">
        <v>0.06</v>
      </c>
      <c r="F7" s="47">
        <f>B7*44</f>
        <v>88</v>
      </c>
      <c r="G7" s="47">
        <f t="shared" ref="G7:G16" si="0">Q7</f>
        <v>80</v>
      </c>
      <c r="H7" s="5">
        <f t="shared" ref="H7:H16" si="1">G7*E7</f>
        <v>4.8</v>
      </c>
      <c r="I7" s="7">
        <f t="shared" ref="I7:I16" si="2">J7*G7</f>
        <v>422.4</v>
      </c>
      <c r="J7" s="8">
        <f>F7*E7</f>
        <v>5.2799999999999994</v>
      </c>
      <c r="L7" s="36" t="s">
        <v>3</v>
      </c>
      <c r="M7" s="8">
        <f>J7+J107</f>
        <v>11.879999999999999</v>
      </c>
      <c r="N7" s="8">
        <v>0</v>
      </c>
      <c r="O7" s="49">
        <v>190</v>
      </c>
      <c r="P7" s="8">
        <f>M7-N7++((Q7-O7)*N7)/Q7</f>
        <v>11.879999999999999</v>
      </c>
      <c r="Q7" s="172">
        <v>80</v>
      </c>
      <c r="R7" s="4">
        <f>P7*Q7</f>
        <v>950.39999999999986</v>
      </c>
    </row>
    <row r="8" spans="1:21" x14ac:dyDescent="0.25">
      <c r="A8" s="203"/>
      <c r="B8" s="57">
        <f>B7</f>
        <v>2</v>
      </c>
      <c r="C8" s="196" t="s">
        <v>40</v>
      </c>
      <c r="D8" s="36" t="s">
        <v>4</v>
      </c>
      <c r="E8" s="44">
        <v>2.5000000000000001E-2</v>
      </c>
      <c r="F8" s="58">
        <f>F7</f>
        <v>88</v>
      </c>
      <c r="G8" s="47">
        <f t="shared" si="0"/>
        <v>20</v>
      </c>
      <c r="H8" s="5">
        <f t="shared" si="1"/>
        <v>0.5</v>
      </c>
      <c r="I8" s="7">
        <f t="shared" si="2"/>
        <v>44</v>
      </c>
      <c r="J8" s="8">
        <f t="shared" ref="J8:J28" si="3">F8*E8</f>
        <v>2.2000000000000002</v>
      </c>
      <c r="L8" s="36" t="s">
        <v>4</v>
      </c>
      <c r="M8" s="8">
        <f>J8+J179+J238+J282</f>
        <v>13.32</v>
      </c>
      <c r="N8" s="8">
        <v>0</v>
      </c>
      <c r="O8" s="49">
        <v>60</v>
      </c>
      <c r="P8" s="8">
        <f t="shared" ref="P8:P40" si="4">M8-N8++((Q8-O8)*N8)/Q8</f>
        <v>13.32</v>
      </c>
      <c r="Q8" s="172">
        <v>20</v>
      </c>
      <c r="R8" s="4">
        <f t="shared" ref="R8:R40" si="5">P8*Q8</f>
        <v>266.39999999999998</v>
      </c>
    </row>
    <row r="9" spans="1:21" x14ac:dyDescent="0.25">
      <c r="A9" s="203"/>
      <c r="B9" s="57">
        <f t="shared" ref="B9:B28" si="6">B8</f>
        <v>2</v>
      </c>
      <c r="C9" s="197"/>
      <c r="D9" s="36" t="s">
        <v>6</v>
      </c>
      <c r="E9" s="44">
        <v>0.05</v>
      </c>
      <c r="F9" s="58">
        <f t="shared" ref="F9:F28" si="7">F8</f>
        <v>88</v>
      </c>
      <c r="G9" s="48">
        <f t="shared" si="0"/>
        <v>30</v>
      </c>
      <c r="H9" s="5">
        <f t="shared" si="1"/>
        <v>1.5</v>
      </c>
      <c r="I9" s="7">
        <f t="shared" si="2"/>
        <v>132</v>
      </c>
      <c r="J9" s="8">
        <f t="shared" si="3"/>
        <v>4.4000000000000004</v>
      </c>
      <c r="L9" s="36" t="s">
        <v>6</v>
      </c>
      <c r="M9" s="8">
        <f>J9+J30+J55+J129+J159+J211+J234+J239+J263</f>
        <v>28.295999999999999</v>
      </c>
      <c r="N9" s="8">
        <v>0</v>
      </c>
      <c r="O9" s="49">
        <v>40</v>
      </c>
      <c r="P9" s="8">
        <f t="shared" si="4"/>
        <v>28.295999999999999</v>
      </c>
      <c r="Q9" s="172">
        <v>30</v>
      </c>
      <c r="R9" s="4">
        <f t="shared" si="5"/>
        <v>848.88</v>
      </c>
    </row>
    <row r="10" spans="1:21" x14ac:dyDescent="0.25">
      <c r="A10" s="203"/>
      <c r="B10" s="57">
        <f t="shared" si="6"/>
        <v>2</v>
      </c>
      <c r="C10" s="197"/>
      <c r="D10" s="36" t="s">
        <v>8</v>
      </c>
      <c r="E10" s="44">
        <v>2.7E-2</v>
      </c>
      <c r="F10" s="58">
        <f t="shared" si="7"/>
        <v>88</v>
      </c>
      <c r="G10" s="49">
        <f t="shared" si="0"/>
        <v>25</v>
      </c>
      <c r="H10" s="5">
        <f t="shared" si="1"/>
        <v>0.67500000000000004</v>
      </c>
      <c r="I10" s="7">
        <f t="shared" si="2"/>
        <v>59.4</v>
      </c>
      <c r="J10" s="8">
        <f t="shared" si="3"/>
        <v>2.3759999999999999</v>
      </c>
      <c r="L10" s="36" t="s">
        <v>8</v>
      </c>
      <c r="M10" s="8">
        <f>J10+J32+J57+J66+J78+J111+J133+J144+J161+J165+J184+J216+J240+J253+J265+J274+J287</f>
        <v>129.80800000000002</v>
      </c>
      <c r="N10" s="8">
        <v>0</v>
      </c>
      <c r="O10" s="49">
        <v>55</v>
      </c>
      <c r="P10" s="8">
        <f t="shared" si="4"/>
        <v>129.80800000000002</v>
      </c>
      <c r="Q10" s="172">
        <v>25</v>
      </c>
      <c r="R10" s="4">
        <f t="shared" si="5"/>
        <v>3245.2000000000007</v>
      </c>
    </row>
    <row r="11" spans="1:21" x14ac:dyDescent="0.25">
      <c r="A11" s="203"/>
      <c r="B11" s="57">
        <f t="shared" si="6"/>
        <v>2</v>
      </c>
      <c r="C11" s="197"/>
      <c r="D11" s="36" t="s">
        <v>9</v>
      </c>
      <c r="E11" s="44">
        <v>1.2999999999999999E-2</v>
      </c>
      <c r="F11" s="58">
        <f t="shared" si="7"/>
        <v>88</v>
      </c>
      <c r="G11" s="50">
        <f t="shared" si="0"/>
        <v>25</v>
      </c>
      <c r="H11" s="5">
        <f t="shared" si="1"/>
        <v>0.32500000000000001</v>
      </c>
      <c r="I11" s="7">
        <f t="shared" si="2"/>
        <v>28.599999999999998</v>
      </c>
      <c r="J11" s="8">
        <f t="shared" si="3"/>
        <v>1.1439999999999999</v>
      </c>
      <c r="L11" s="36" t="s">
        <v>9</v>
      </c>
      <c r="M11" s="8">
        <f>J11+J20+J34+J59+J74+J80+J113+J119+J132+J135+J163+J167+J180+J186+J191+J214+J218+J224+J241+J267+J283+J289+J294</f>
        <v>32.276000000000003</v>
      </c>
      <c r="N11" s="8">
        <v>0</v>
      </c>
      <c r="O11" s="49">
        <v>50</v>
      </c>
      <c r="P11" s="8">
        <f t="shared" si="4"/>
        <v>32.276000000000003</v>
      </c>
      <c r="Q11" s="172">
        <v>25</v>
      </c>
      <c r="R11" s="4">
        <f t="shared" si="5"/>
        <v>806.90000000000009</v>
      </c>
    </row>
    <row r="12" spans="1:21" x14ac:dyDescent="0.25">
      <c r="A12" s="203"/>
      <c r="B12" s="57">
        <f t="shared" si="6"/>
        <v>2</v>
      </c>
      <c r="C12" s="197"/>
      <c r="D12" s="36" t="s">
        <v>11</v>
      </c>
      <c r="E12" s="44">
        <v>1.2E-2</v>
      </c>
      <c r="F12" s="58">
        <f t="shared" si="7"/>
        <v>88</v>
      </c>
      <c r="G12" s="47">
        <f t="shared" si="0"/>
        <v>25</v>
      </c>
      <c r="H12" s="5">
        <f t="shared" si="1"/>
        <v>0.3</v>
      </c>
      <c r="I12" s="7">
        <f t="shared" si="2"/>
        <v>26.400000000000002</v>
      </c>
      <c r="J12" s="8">
        <f t="shared" si="3"/>
        <v>1.056</v>
      </c>
      <c r="L12" s="36" t="s">
        <v>11</v>
      </c>
      <c r="M12" s="8">
        <f>J12+J21+J35+J60+J81+J85+J108+J114+J120+J136+J142+J164+J168++J187+J192+J219+J225+J242+J268+J290+J295</f>
        <v>25.860000000000003</v>
      </c>
      <c r="N12" s="8">
        <v>0</v>
      </c>
      <c r="O12" s="49">
        <v>45</v>
      </c>
      <c r="P12" s="8">
        <f t="shared" si="4"/>
        <v>25.860000000000003</v>
      </c>
      <c r="Q12" s="172">
        <v>25</v>
      </c>
      <c r="R12" s="4">
        <f t="shared" si="5"/>
        <v>646.50000000000011</v>
      </c>
    </row>
    <row r="13" spans="1:21" x14ac:dyDescent="0.25">
      <c r="A13" s="203"/>
      <c r="B13" s="57">
        <f t="shared" si="6"/>
        <v>2</v>
      </c>
      <c r="C13" s="197"/>
      <c r="D13" s="36" t="s">
        <v>32</v>
      </c>
      <c r="E13" s="19">
        <v>7.4999999999999997E-3</v>
      </c>
      <c r="F13" s="58">
        <f t="shared" si="7"/>
        <v>88</v>
      </c>
      <c r="G13" s="47">
        <f t="shared" si="0"/>
        <v>200</v>
      </c>
      <c r="H13" s="5">
        <f t="shared" si="1"/>
        <v>1.5</v>
      </c>
      <c r="I13" s="7">
        <f t="shared" si="2"/>
        <v>131.99999999999997</v>
      </c>
      <c r="J13" s="8">
        <f t="shared" si="3"/>
        <v>0.65999999999999992</v>
      </c>
      <c r="L13" s="36" t="s">
        <v>45</v>
      </c>
      <c r="M13" s="8">
        <f>J13+J63+J116+J141+J221+J243+J271</f>
        <v>4.9960000000000004</v>
      </c>
      <c r="N13" s="8">
        <v>0</v>
      </c>
      <c r="O13" s="49">
        <v>220</v>
      </c>
      <c r="P13" s="8">
        <f t="shared" si="4"/>
        <v>4.9960000000000004</v>
      </c>
      <c r="Q13" s="172">
        <v>200</v>
      </c>
      <c r="R13" s="4">
        <f t="shared" si="5"/>
        <v>999.2</v>
      </c>
    </row>
    <row r="14" spans="1:21" x14ac:dyDescent="0.25">
      <c r="A14" s="203"/>
      <c r="B14" s="57">
        <f t="shared" si="6"/>
        <v>2</v>
      </c>
      <c r="C14" s="197"/>
      <c r="D14" s="36" t="s">
        <v>27</v>
      </c>
      <c r="E14" s="44">
        <v>5.0000000000000001E-3</v>
      </c>
      <c r="F14" s="58">
        <f t="shared" si="7"/>
        <v>88</v>
      </c>
      <c r="G14" s="47">
        <f t="shared" si="0"/>
        <v>680</v>
      </c>
      <c r="H14" s="5">
        <f t="shared" si="1"/>
        <v>3.4</v>
      </c>
      <c r="I14" s="7">
        <f t="shared" si="2"/>
        <v>299.2</v>
      </c>
      <c r="J14" s="8">
        <f t="shared" si="3"/>
        <v>0.44</v>
      </c>
      <c r="L14" s="36" t="s">
        <v>27</v>
      </c>
      <c r="M14" s="8">
        <f>J14+J19+J44+J67+J87+J122+J145+J172+J174+J193+J227+J244+J254+J275+J296</f>
        <v>8.4560000000000013</v>
      </c>
      <c r="N14" s="8">
        <v>0</v>
      </c>
      <c r="O14" s="49">
        <v>820</v>
      </c>
      <c r="P14" s="8">
        <f t="shared" si="4"/>
        <v>8.4560000000000013</v>
      </c>
      <c r="Q14" s="172">
        <v>680</v>
      </c>
      <c r="R14" s="4">
        <f t="shared" si="5"/>
        <v>5750.0800000000008</v>
      </c>
    </row>
    <row r="15" spans="1:21" s="66" customFormat="1" x14ac:dyDescent="0.25">
      <c r="A15" s="203"/>
      <c r="B15" s="65">
        <f t="shared" si="6"/>
        <v>2</v>
      </c>
      <c r="C15" s="197"/>
      <c r="D15" s="36" t="s">
        <v>12</v>
      </c>
      <c r="E15" s="19">
        <v>2.5000000000000001E-3</v>
      </c>
      <c r="F15" s="58">
        <f t="shared" si="7"/>
        <v>88</v>
      </c>
      <c r="G15" s="47">
        <f t="shared" si="0"/>
        <v>66</v>
      </c>
      <c r="H15" s="5">
        <f t="shared" si="1"/>
        <v>0.16500000000000001</v>
      </c>
      <c r="I15" s="7">
        <f t="shared" si="2"/>
        <v>14.52</v>
      </c>
      <c r="J15" s="8">
        <f t="shared" si="3"/>
        <v>0.22</v>
      </c>
      <c r="K15"/>
      <c r="L15" s="36" t="s">
        <v>12</v>
      </c>
      <c r="M15" s="8">
        <f>J15+J24+J46+J69+J77+J124+J148+J182 +J196+J229+J245+J277+J285+J299</f>
        <v>19.3</v>
      </c>
      <c r="N15" s="8">
        <v>0</v>
      </c>
      <c r="O15" s="49">
        <v>80</v>
      </c>
      <c r="P15" s="8">
        <f>M15-N15++((Q15-O15)*N15)/Q15</f>
        <v>19.3</v>
      </c>
      <c r="Q15" s="172">
        <v>66</v>
      </c>
      <c r="R15" s="4">
        <f t="shared" si="5"/>
        <v>1273.8</v>
      </c>
      <c r="U15" s="13"/>
    </row>
    <row r="16" spans="1:21" x14ac:dyDescent="0.25">
      <c r="A16" s="203"/>
      <c r="B16" s="57">
        <f t="shared" si="6"/>
        <v>2</v>
      </c>
      <c r="C16" s="197"/>
      <c r="D16" s="36" t="s">
        <v>13</v>
      </c>
      <c r="E16" s="19">
        <v>4.0000000000000002E-4</v>
      </c>
      <c r="F16" s="58">
        <f t="shared" si="7"/>
        <v>88</v>
      </c>
      <c r="G16" s="47">
        <f t="shared" si="0"/>
        <v>1000</v>
      </c>
      <c r="H16" s="5">
        <f t="shared" si="1"/>
        <v>0.4</v>
      </c>
      <c r="I16" s="4">
        <f t="shared" si="2"/>
        <v>35.200000000000003</v>
      </c>
      <c r="J16" s="8">
        <f t="shared" si="3"/>
        <v>3.5200000000000002E-2</v>
      </c>
      <c r="L16" s="36" t="s">
        <v>13</v>
      </c>
      <c r="M16" s="8">
        <f>J16+J25+J47+J70+J125+J149+J181+J197+J230+J246+J278+J284+J300</f>
        <v>0.26080000000000003</v>
      </c>
      <c r="N16" s="8">
        <v>0</v>
      </c>
      <c r="O16" s="49">
        <v>1000</v>
      </c>
      <c r="P16" s="8">
        <f t="shared" si="4"/>
        <v>0.26080000000000003</v>
      </c>
      <c r="Q16" s="131">
        <v>1000</v>
      </c>
      <c r="R16" s="4">
        <f t="shared" si="5"/>
        <v>260.8</v>
      </c>
    </row>
    <row r="17" spans="1:22" x14ac:dyDescent="0.25">
      <c r="A17" s="203"/>
      <c r="B17" s="57">
        <f t="shared" si="6"/>
        <v>2</v>
      </c>
      <c r="C17" s="198"/>
      <c r="D17" s="36" t="s">
        <v>79</v>
      </c>
      <c r="E17" s="44">
        <v>0.2</v>
      </c>
      <c r="F17" s="58">
        <f t="shared" si="7"/>
        <v>88</v>
      </c>
      <c r="G17" s="47"/>
      <c r="H17" s="5"/>
      <c r="I17" s="7"/>
      <c r="J17" s="8">
        <f>F17*E17</f>
        <v>17.600000000000001</v>
      </c>
      <c r="L17" s="36" t="s">
        <v>81</v>
      </c>
      <c r="M17" s="8">
        <f>J18+J38+J61+J110+J118+J139+J215+J223+J248+J269</f>
        <v>55.893434146341463</v>
      </c>
      <c r="N17" s="8">
        <v>0</v>
      </c>
      <c r="O17" s="49">
        <v>400</v>
      </c>
      <c r="P17" s="8">
        <f t="shared" si="4"/>
        <v>55.893434146341463</v>
      </c>
      <c r="Q17" s="172">
        <v>410</v>
      </c>
      <c r="R17" s="4">
        <f t="shared" si="5"/>
        <v>22916.308000000001</v>
      </c>
      <c r="S17" s="20"/>
      <c r="T17" s="20"/>
    </row>
    <row r="18" spans="1:22" x14ac:dyDescent="0.25">
      <c r="A18" s="203"/>
      <c r="B18" s="57">
        <f t="shared" si="6"/>
        <v>2</v>
      </c>
      <c r="C18" s="220" t="s">
        <v>80</v>
      </c>
      <c r="D18" s="36" t="s">
        <v>81</v>
      </c>
      <c r="E18" s="44">
        <f>H18/G18</f>
        <v>7.1775609756097605E-2</v>
      </c>
      <c r="F18" s="58">
        <f t="shared" si="7"/>
        <v>88</v>
      </c>
      <c r="G18" s="47">
        <f>Q17</f>
        <v>410</v>
      </c>
      <c r="H18" s="43">
        <f>(61-H7-H8-H9-H10-H11-H12-H13-H14-H15-H16-H17-H19-H20-H21-H22-H23-H24-H25-H26-H27-H28)</f>
        <v>29.428000000000019</v>
      </c>
      <c r="I18" s="4">
        <f t="shared" ref="I18:I25" si="8">J18*G18</f>
        <v>2589.6640000000016</v>
      </c>
      <c r="J18" s="8">
        <f t="shared" si="3"/>
        <v>6.3162536585365894</v>
      </c>
      <c r="L18" s="36" t="s">
        <v>87</v>
      </c>
      <c r="M18" s="8">
        <f>J22+J86+J112+J194+J217+J297</f>
        <v>20.751999999999999</v>
      </c>
      <c r="N18" s="8">
        <v>0</v>
      </c>
      <c r="O18" s="49">
        <v>78</v>
      </c>
      <c r="P18" s="8">
        <f t="shared" si="4"/>
        <v>20.751999999999999</v>
      </c>
      <c r="Q18" s="172">
        <v>82</v>
      </c>
      <c r="R18" s="4">
        <f t="shared" si="5"/>
        <v>1701.664</v>
      </c>
    </row>
    <row r="19" spans="1:22" x14ac:dyDescent="0.25">
      <c r="A19" s="203"/>
      <c r="B19" s="57">
        <f t="shared" si="6"/>
        <v>2</v>
      </c>
      <c r="C19" s="220"/>
      <c r="D19" s="36" t="s">
        <v>27</v>
      </c>
      <c r="E19" s="44">
        <v>8.0000000000000002E-3</v>
      </c>
      <c r="F19" s="58">
        <f t="shared" si="7"/>
        <v>88</v>
      </c>
      <c r="G19" s="47">
        <f>Q14</f>
        <v>680</v>
      </c>
      <c r="H19" s="5">
        <f t="shared" ref="H19:H25" si="9">G19*E19</f>
        <v>5.44</v>
      </c>
      <c r="I19" s="7">
        <f t="shared" si="8"/>
        <v>478.71999999999997</v>
      </c>
      <c r="J19" s="8">
        <f t="shared" si="3"/>
        <v>0.70399999999999996</v>
      </c>
      <c r="L19" s="36" t="s">
        <v>74</v>
      </c>
      <c r="M19" s="8">
        <f>J23+J45+J147+J228+J123+J298</f>
        <v>16.64</v>
      </c>
      <c r="N19" s="8">
        <v>0</v>
      </c>
      <c r="O19" s="49">
        <v>140</v>
      </c>
      <c r="P19" s="8">
        <f t="shared" si="4"/>
        <v>16.64</v>
      </c>
      <c r="Q19" s="172">
        <v>240</v>
      </c>
      <c r="R19" s="4">
        <f t="shared" si="5"/>
        <v>3993.6000000000004</v>
      </c>
    </row>
    <row r="20" spans="1:22" x14ac:dyDescent="0.25">
      <c r="A20" s="203"/>
      <c r="B20" s="57">
        <f t="shared" si="6"/>
        <v>2</v>
      </c>
      <c r="C20" s="220"/>
      <c r="D20" s="36" t="s">
        <v>9</v>
      </c>
      <c r="E20" s="44">
        <v>1.6E-2</v>
      </c>
      <c r="F20" s="58">
        <f t="shared" si="7"/>
        <v>88</v>
      </c>
      <c r="G20" s="47">
        <f>Q11</f>
        <v>25</v>
      </c>
      <c r="H20" s="5">
        <f t="shared" si="9"/>
        <v>0.4</v>
      </c>
      <c r="I20" s="7">
        <f t="shared" si="8"/>
        <v>35.199999999999996</v>
      </c>
      <c r="J20" s="8">
        <f t="shared" si="3"/>
        <v>1.4079999999999999</v>
      </c>
      <c r="L20" s="36" t="s">
        <v>38</v>
      </c>
      <c r="M20" s="8">
        <f>J27+J49+J72+J89+J127+J151+J176+J199+J232+J257+J280+J302+J39+J249</f>
        <v>47.504000000000012</v>
      </c>
      <c r="N20" s="8">
        <v>0</v>
      </c>
      <c r="O20" s="49">
        <v>45</v>
      </c>
      <c r="P20" s="8">
        <f t="shared" si="4"/>
        <v>47.504000000000012</v>
      </c>
      <c r="Q20" s="173">
        <v>45</v>
      </c>
      <c r="R20" s="4">
        <f t="shared" si="5"/>
        <v>2137.6800000000007</v>
      </c>
    </row>
    <row r="21" spans="1:22" x14ac:dyDescent="0.25">
      <c r="A21" s="203"/>
      <c r="B21" s="57">
        <f t="shared" si="6"/>
        <v>2</v>
      </c>
      <c r="C21" s="220"/>
      <c r="D21" s="36" t="s">
        <v>11</v>
      </c>
      <c r="E21" s="44">
        <v>1.0999999999999999E-2</v>
      </c>
      <c r="F21" s="58">
        <f t="shared" si="7"/>
        <v>88</v>
      </c>
      <c r="G21" s="47">
        <f>Q12</f>
        <v>25</v>
      </c>
      <c r="H21" s="5">
        <f t="shared" si="9"/>
        <v>0.27499999999999997</v>
      </c>
      <c r="I21" s="7">
        <f t="shared" si="8"/>
        <v>24.2</v>
      </c>
      <c r="J21" s="8">
        <f t="shared" si="3"/>
        <v>0.96799999999999997</v>
      </c>
      <c r="L21" s="36" t="s">
        <v>14</v>
      </c>
      <c r="M21" s="8">
        <f>J28+J68+J75+J195+J276+J304</f>
        <v>22.728000000000002</v>
      </c>
      <c r="N21" s="8">
        <v>0</v>
      </c>
      <c r="O21" s="49">
        <v>80</v>
      </c>
      <c r="P21" s="8">
        <f t="shared" si="4"/>
        <v>22.728000000000002</v>
      </c>
      <c r="Q21" s="172">
        <v>60</v>
      </c>
      <c r="R21" s="4">
        <f t="shared" si="5"/>
        <v>1363.68</v>
      </c>
      <c r="U21" s="151"/>
      <c r="V21" s="151"/>
    </row>
    <row r="22" spans="1:22" s="66" customFormat="1" x14ac:dyDescent="0.25">
      <c r="A22" s="203"/>
      <c r="B22" s="65">
        <f t="shared" si="6"/>
        <v>2</v>
      </c>
      <c r="C22" s="220"/>
      <c r="D22" s="36" t="s">
        <v>87</v>
      </c>
      <c r="E22" s="44">
        <v>4.5999999999999999E-2</v>
      </c>
      <c r="F22" s="58">
        <f t="shared" si="7"/>
        <v>88</v>
      </c>
      <c r="G22" s="47">
        <f>Q18</f>
        <v>82</v>
      </c>
      <c r="H22" s="5">
        <f t="shared" si="9"/>
        <v>3.7719999999999998</v>
      </c>
      <c r="I22" s="7">
        <f t="shared" si="8"/>
        <v>331.93599999999998</v>
      </c>
      <c r="J22" s="8">
        <f t="shared" si="3"/>
        <v>4.048</v>
      </c>
      <c r="K22"/>
      <c r="L22" s="37" t="s">
        <v>7</v>
      </c>
      <c r="M22" s="8">
        <f>J31+J36+J42+J56+J82+J109+J115+J131+J137+J140+J160+J169+J183+J188+J213+J220+J237+J252+J264+J286+J291</f>
        <v>7.0600000000000014</v>
      </c>
      <c r="N22" s="8">
        <v>0</v>
      </c>
      <c r="O22" s="49">
        <v>160</v>
      </c>
      <c r="P22" s="8">
        <f t="shared" si="4"/>
        <v>7.0600000000000014</v>
      </c>
      <c r="Q22" s="172">
        <v>108</v>
      </c>
      <c r="R22" s="4">
        <f t="shared" si="5"/>
        <v>762.48000000000013</v>
      </c>
      <c r="U22" s="151"/>
      <c r="V22" s="152"/>
    </row>
    <row r="23" spans="1:22" x14ac:dyDescent="0.25">
      <c r="A23" s="203"/>
      <c r="B23" s="57">
        <f t="shared" si="6"/>
        <v>2</v>
      </c>
      <c r="C23" s="196" t="s">
        <v>39</v>
      </c>
      <c r="D23" s="36" t="s">
        <v>74</v>
      </c>
      <c r="E23" s="44">
        <v>0.02</v>
      </c>
      <c r="F23" s="58">
        <f t="shared" si="7"/>
        <v>88</v>
      </c>
      <c r="G23" s="47">
        <f>Q19</f>
        <v>240</v>
      </c>
      <c r="H23" s="5">
        <f t="shared" si="9"/>
        <v>4.8</v>
      </c>
      <c r="I23" s="7">
        <f t="shared" si="8"/>
        <v>422.4</v>
      </c>
      <c r="J23" s="8">
        <f t="shared" si="3"/>
        <v>1.76</v>
      </c>
      <c r="L23" s="37" t="s">
        <v>18</v>
      </c>
      <c r="M23" s="8">
        <f>J33+J185+J288</f>
        <v>5.76</v>
      </c>
      <c r="N23" s="8">
        <v>0</v>
      </c>
      <c r="O23" s="49">
        <v>58</v>
      </c>
      <c r="P23" s="8">
        <f t="shared" si="4"/>
        <v>5.76</v>
      </c>
      <c r="Q23" s="131">
        <v>58</v>
      </c>
      <c r="R23" s="4">
        <f t="shared" si="5"/>
        <v>334.08</v>
      </c>
    </row>
    <row r="24" spans="1:22" x14ac:dyDescent="0.25">
      <c r="A24" s="203"/>
      <c r="B24" s="57">
        <f t="shared" si="6"/>
        <v>2</v>
      </c>
      <c r="C24" s="197"/>
      <c r="D24" s="36" t="s">
        <v>12</v>
      </c>
      <c r="E24" s="44">
        <v>0.02</v>
      </c>
      <c r="F24" s="58">
        <f t="shared" si="7"/>
        <v>88</v>
      </c>
      <c r="G24" s="47">
        <f>Q15</f>
        <v>66</v>
      </c>
      <c r="H24" s="5">
        <f t="shared" si="9"/>
        <v>1.32</v>
      </c>
      <c r="I24" s="7">
        <f t="shared" si="8"/>
        <v>116.16</v>
      </c>
      <c r="J24" s="8">
        <f t="shared" si="3"/>
        <v>1.76</v>
      </c>
      <c r="L24" s="37" t="s">
        <v>69</v>
      </c>
      <c r="M24" s="8">
        <f>J40+J146+J250+J255</f>
        <v>4.8879999999999999</v>
      </c>
      <c r="N24" s="8">
        <v>0</v>
      </c>
      <c r="O24" s="49">
        <v>108</v>
      </c>
      <c r="P24" s="8">
        <f t="shared" si="4"/>
        <v>4.8879999999999999</v>
      </c>
      <c r="Q24" s="172">
        <v>80</v>
      </c>
      <c r="R24" s="4">
        <f t="shared" si="5"/>
        <v>391.03999999999996</v>
      </c>
    </row>
    <row r="25" spans="1:22" x14ac:dyDescent="0.25">
      <c r="A25" s="203"/>
      <c r="B25" s="57">
        <f t="shared" si="6"/>
        <v>2</v>
      </c>
      <c r="C25" s="197"/>
      <c r="D25" s="36" t="s">
        <v>13</v>
      </c>
      <c r="E25" s="19">
        <v>2.0000000000000001E-4</v>
      </c>
      <c r="F25" s="58">
        <f t="shared" si="7"/>
        <v>88</v>
      </c>
      <c r="G25" s="47">
        <f>Q16</f>
        <v>1000</v>
      </c>
      <c r="H25" s="5">
        <f t="shared" si="9"/>
        <v>0.2</v>
      </c>
      <c r="I25" s="4">
        <f t="shared" si="8"/>
        <v>17.600000000000001</v>
      </c>
      <c r="J25" s="8">
        <f>F25*E25</f>
        <v>1.7600000000000001E-2</v>
      </c>
      <c r="L25" s="37" t="s">
        <v>19</v>
      </c>
      <c r="M25" s="8">
        <f>J41+J251</f>
        <v>0.88</v>
      </c>
      <c r="N25" s="8">
        <v>0</v>
      </c>
      <c r="O25" s="49">
        <v>250</v>
      </c>
      <c r="P25" s="8">
        <f t="shared" si="4"/>
        <v>0.88</v>
      </c>
      <c r="Q25" s="131">
        <v>250</v>
      </c>
      <c r="R25" s="4">
        <f t="shared" si="5"/>
        <v>220</v>
      </c>
      <c r="S25" s="20"/>
    </row>
    <row r="26" spans="1:22" s="66" customFormat="1" x14ac:dyDescent="0.25">
      <c r="A26" s="203"/>
      <c r="B26" s="65">
        <f t="shared" si="6"/>
        <v>2</v>
      </c>
      <c r="C26" s="198"/>
      <c r="D26" s="36" t="s">
        <v>79</v>
      </c>
      <c r="E26" s="44">
        <v>0.2</v>
      </c>
      <c r="F26" s="58">
        <f t="shared" si="7"/>
        <v>88</v>
      </c>
      <c r="G26" s="47"/>
      <c r="H26" s="5"/>
      <c r="I26" s="7"/>
      <c r="J26" s="8">
        <f t="shared" si="3"/>
        <v>17.600000000000001</v>
      </c>
      <c r="K26"/>
      <c r="L26" s="37" t="s">
        <v>21</v>
      </c>
      <c r="M26" s="8">
        <f>J43+J173</f>
        <v>9.7680000000000007</v>
      </c>
      <c r="N26" s="8">
        <v>0</v>
      </c>
      <c r="O26" s="49">
        <v>112</v>
      </c>
      <c r="P26" s="8">
        <f t="shared" si="4"/>
        <v>9.7680000000000007</v>
      </c>
      <c r="Q26" s="172">
        <v>89.5</v>
      </c>
      <c r="R26" s="4">
        <f t="shared" si="5"/>
        <v>874.2360000000001</v>
      </c>
      <c r="U26" s="13"/>
    </row>
    <row r="27" spans="1:22" x14ac:dyDescent="0.25">
      <c r="A27" s="203"/>
      <c r="B27" s="57">
        <f t="shared" si="6"/>
        <v>2</v>
      </c>
      <c r="C27" s="161" t="s">
        <v>38</v>
      </c>
      <c r="D27" s="36" t="s">
        <v>38</v>
      </c>
      <c r="E27" s="44">
        <v>0.04</v>
      </c>
      <c r="F27" s="58">
        <f t="shared" si="7"/>
        <v>88</v>
      </c>
      <c r="G27" s="47">
        <f>Q20</f>
        <v>45</v>
      </c>
      <c r="H27" s="5">
        <f>G27*E27</f>
        <v>1.8</v>
      </c>
      <c r="I27" s="7">
        <f>J27*G27</f>
        <v>158.4</v>
      </c>
      <c r="J27" s="8">
        <f t="shared" si="3"/>
        <v>3.52</v>
      </c>
      <c r="L27" s="36" t="s">
        <v>70</v>
      </c>
      <c r="M27" s="8">
        <f>J50+J90</f>
        <v>0</v>
      </c>
      <c r="N27" s="8">
        <v>0</v>
      </c>
      <c r="O27" s="49">
        <v>130</v>
      </c>
      <c r="P27" s="8">
        <f t="shared" si="4"/>
        <v>0</v>
      </c>
      <c r="Q27" s="171">
        <v>130</v>
      </c>
      <c r="R27" s="4">
        <f t="shared" si="5"/>
        <v>0</v>
      </c>
    </row>
    <row r="28" spans="1:22" x14ac:dyDescent="0.25">
      <c r="A28" s="215"/>
      <c r="B28" s="57">
        <f t="shared" si="6"/>
        <v>2</v>
      </c>
      <c r="C28" s="161" t="s">
        <v>14</v>
      </c>
      <c r="D28" s="36" t="s">
        <v>14</v>
      </c>
      <c r="E28" s="8">
        <v>0</v>
      </c>
      <c r="F28" s="58">
        <f t="shared" si="7"/>
        <v>88</v>
      </c>
      <c r="G28" s="48">
        <f>Q21</f>
        <v>60</v>
      </c>
      <c r="H28" s="5">
        <f>G28*E28</f>
        <v>0</v>
      </c>
      <c r="I28" s="7">
        <f>J28*G28</f>
        <v>0</v>
      </c>
      <c r="J28" s="8">
        <f t="shared" si="3"/>
        <v>0</v>
      </c>
      <c r="L28" s="36" t="s">
        <v>10</v>
      </c>
      <c r="M28" s="8">
        <f>J58+J162+J266</f>
        <v>6.6000000000000005</v>
      </c>
      <c r="N28" s="8">
        <v>0</v>
      </c>
      <c r="O28" s="49">
        <v>55</v>
      </c>
      <c r="P28" s="8">
        <f t="shared" si="4"/>
        <v>6.6000000000000005</v>
      </c>
      <c r="Q28" s="172">
        <v>70</v>
      </c>
      <c r="R28" s="4">
        <f t="shared" si="5"/>
        <v>462.00000000000006</v>
      </c>
    </row>
    <row r="29" spans="1:22" ht="13.5" customHeight="1" x14ac:dyDescent="0.25">
      <c r="A29" s="174" t="s">
        <v>41</v>
      </c>
      <c r="B29" s="174"/>
      <c r="C29" s="174"/>
      <c r="D29" s="174"/>
      <c r="E29" s="45"/>
      <c r="F29" s="160"/>
      <c r="G29" s="160"/>
      <c r="H29" s="2">
        <f>SUM(H7:H28)</f>
        <v>61.000000000000007</v>
      </c>
      <c r="I29" s="2">
        <f>SUM(I7:I28)</f>
        <v>5368.0000000000009</v>
      </c>
      <c r="J29" s="45">
        <f>SUM(J7:J28)</f>
        <v>73.513053658536577</v>
      </c>
      <c r="L29" s="36" t="s">
        <v>57</v>
      </c>
      <c r="M29" s="8">
        <f>J62+J270</f>
        <v>5.2799999999999994</v>
      </c>
      <c r="N29" s="8">
        <v>0</v>
      </c>
      <c r="O29" s="49">
        <v>130</v>
      </c>
      <c r="P29" s="8">
        <f t="shared" si="4"/>
        <v>5.2799999999999994</v>
      </c>
      <c r="Q29" s="131">
        <v>130</v>
      </c>
      <c r="R29" s="4">
        <f t="shared" si="5"/>
        <v>686.39999999999986</v>
      </c>
    </row>
    <row r="30" spans="1:22" x14ac:dyDescent="0.25">
      <c r="A30" s="202" t="s">
        <v>52</v>
      </c>
      <c r="B30" s="46">
        <v>2</v>
      </c>
      <c r="C30" s="216" t="s">
        <v>20</v>
      </c>
      <c r="D30" s="37" t="s">
        <v>6</v>
      </c>
      <c r="E30" s="6">
        <v>7.2999999999999995E-2</v>
      </c>
      <c r="F30" s="48">
        <f>B30*44</f>
        <v>88</v>
      </c>
      <c r="G30" s="49">
        <f>Q9</f>
        <v>30</v>
      </c>
      <c r="H30" s="161">
        <f t="shared" ref="H30:H36" si="10">E30*G30</f>
        <v>2.19</v>
      </c>
      <c r="I30" s="7">
        <f t="shared" ref="I30:I36" si="11">J30*G30</f>
        <v>192.71999999999997</v>
      </c>
      <c r="J30" s="6">
        <f>F30*E30</f>
        <v>6.4239999999999995</v>
      </c>
      <c r="L30" s="36" t="s">
        <v>24</v>
      </c>
      <c r="M30" s="8">
        <f>J64+J272</f>
        <v>0.35199999999999998</v>
      </c>
      <c r="N30" s="8">
        <v>0</v>
      </c>
      <c r="O30" s="49">
        <v>295</v>
      </c>
      <c r="P30" s="8">
        <f t="shared" si="4"/>
        <v>0.35199999999999998</v>
      </c>
      <c r="Q30" s="172">
        <v>180</v>
      </c>
      <c r="R30" s="4">
        <f t="shared" si="5"/>
        <v>63.36</v>
      </c>
    </row>
    <row r="31" spans="1:22" x14ac:dyDescent="0.25">
      <c r="A31" s="203"/>
      <c r="B31" s="57">
        <f>B30</f>
        <v>2</v>
      </c>
      <c r="C31" s="217"/>
      <c r="D31" s="37" t="s">
        <v>7</v>
      </c>
      <c r="E31" s="6">
        <v>4.0000000000000001E-3</v>
      </c>
      <c r="F31" s="59">
        <f>F30</f>
        <v>88</v>
      </c>
      <c r="G31" s="48">
        <f>Q22</f>
        <v>108</v>
      </c>
      <c r="H31" s="161">
        <f t="shared" si="10"/>
        <v>0.432</v>
      </c>
      <c r="I31" s="7">
        <f t="shared" si="11"/>
        <v>38.015999999999998</v>
      </c>
      <c r="J31" s="6">
        <f t="shared" ref="J31:J50" si="12">F31*E31</f>
        <v>0.35199999999999998</v>
      </c>
      <c r="L31" s="38" t="s">
        <v>15</v>
      </c>
      <c r="M31" s="8">
        <f>J76+J235</f>
        <v>1.32</v>
      </c>
      <c r="N31" s="8">
        <v>0</v>
      </c>
      <c r="O31" s="49">
        <v>245</v>
      </c>
      <c r="P31" s="8">
        <f t="shared" si="4"/>
        <v>1.32</v>
      </c>
      <c r="Q31" s="172">
        <v>180</v>
      </c>
      <c r="R31" s="4">
        <f t="shared" si="5"/>
        <v>237.60000000000002</v>
      </c>
    </row>
    <row r="32" spans="1:22" x14ac:dyDescent="0.25">
      <c r="A32" s="203"/>
      <c r="B32" s="57">
        <f t="shared" ref="B32:B50" si="13">B31</f>
        <v>2</v>
      </c>
      <c r="C32" s="210" t="s">
        <v>23</v>
      </c>
      <c r="D32" s="37" t="s">
        <v>8</v>
      </c>
      <c r="E32" s="6">
        <v>0.1</v>
      </c>
      <c r="F32" s="59">
        <f t="shared" ref="F32:F50" si="14">F31</f>
        <v>88</v>
      </c>
      <c r="G32" s="47">
        <f>Q10</f>
        <v>25</v>
      </c>
      <c r="H32" s="161">
        <f t="shared" si="10"/>
        <v>2.5</v>
      </c>
      <c r="I32" s="7">
        <f t="shared" si="11"/>
        <v>220.00000000000003</v>
      </c>
      <c r="J32" s="6">
        <f t="shared" si="12"/>
        <v>8.8000000000000007</v>
      </c>
      <c r="L32" s="36" t="s">
        <v>61</v>
      </c>
      <c r="M32" s="8">
        <f>J84+J171+J190+J293</f>
        <v>38.839747368421037</v>
      </c>
      <c r="N32" s="8">
        <v>0</v>
      </c>
      <c r="O32" s="49">
        <v>195</v>
      </c>
      <c r="P32" s="8">
        <f t="shared" si="4"/>
        <v>38.839747368421037</v>
      </c>
      <c r="Q32" s="172">
        <v>190</v>
      </c>
      <c r="R32" s="4">
        <f t="shared" si="5"/>
        <v>7379.551999999997</v>
      </c>
      <c r="S32" s="20"/>
    </row>
    <row r="33" spans="1:24" x14ac:dyDescent="0.25">
      <c r="A33" s="203"/>
      <c r="B33" s="57">
        <f t="shared" si="13"/>
        <v>2</v>
      </c>
      <c r="C33" s="211"/>
      <c r="D33" s="37" t="s">
        <v>18</v>
      </c>
      <c r="E33" s="6">
        <v>0.02</v>
      </c>
      <c r="F33" s="59">
        <f t="shared" si="14"/>
        <v>88</v>
      </c>
      <c r="G33" s="48">
        <f>Q23</f>
        <v>58</v>
      </c>
      <c r="H33" s="161">
        <f t="shared" si="10"/>
        <v>1.1599999999999999</v>
      </c>
      <c r="I33" s="7">
        <f t="shared" si="11"/>
        <v>102.08</v>
      </c>
      <c r="J33" s="6">
        <f t="shared" si="12"/>
        <v>1.76</v>
      </c>
      <c r="L33" s="38" t="s">
        <v>65</v>
      </c>
      <c r="M33" s="8">
        <f>J88+J175+J256</f>
        <v>52.800000000000004</v>
      </c>
      <c r="N33" s="8">
        <v>0</v>
      </c>
      <c r="O33" s="49">
        <v>80</v>
      </c>
      <c r="P33" s="8">
        <f t="shared" si="4"/>
        <v>52.800000000000004</v>
      </c>
      <c r="Q33" s="131">
        <v>80</v>
      </c>
      <c r="R33" s="4">
        <f t="shared" si="5"/>
        <v>4224</v>
      </c>
    </row>
    <row r="34" spans="1:24" x14ac:dyDescent="0.25">
      <c r="A34" s="203"/>
      <c r="B34" s="57">
        <f t="shared" si="13"/>
        <v>2</v>
      </c>
      <c r="C34" s="211"/>
      <c r="D34" s="37" t="s">
        <v>9</v>
      </c>
      <c r="E34" s="6">
        <v>1.2999999999999999E-2</v>
      </c>
      <c r="F34" s="59">
        <f t="shared" si="14"/>
        <v>88</v>
      </c>
      <c r="G34" s="48">
        <f>Q11</f>
        <v>25</v>
      </c>
      <c r="H34" s="161">
        <f t="shared" si="10"/>
        <v>0.32500000000000001</v>
      </c>
      <c r="I34" s="7">
        <f t="shared" si="11"/>
        <v>28.599999999999998</v>
      </c>
      <c r="J34" s="6">
        <f t="shared" si="12"/>
        <v>1.1439999999999999</v>
      </c>
      <c r="L34" s="39" t="s">
        <v>22</v>
      </c>
      <c r="M34" s="8">
        <f>J177+J200+J258+J303</f>
        <v>4.4000000000000004</v>
      </c>
      <c r="N34" s="8">
        <v>0</v>
      </c>
      <c r="O34" s="49">
        <v>108</v>
      </c>
      <c r="P34" s="8">
        <f t="shared" si="4"/>
        <v>4.4000000000000004</v>
      </c>
      <c r="Q34" s="172">
        <v>113</v>
      </c>
      <c r="R34" s="4">
        <f t="shared" si="5"/>
        <v>497.20000000000005</v>
      </c>
    </row>
    <row r="35" spans="1:24" x14ac:dyDescent="0.25">
      <c r="A35" s="203"/>
      <c r="B35" s="57">
        <f t="shared" si="13"/>
        <v>2</v>
      </c>
      <c r="C35" s="211"/>
      <c r="D35" s="37" t="s">
        <v>11</v>
      </c>
      <c r="E35" s="6">
        <v>1.2E-2</v>
      </c>
      <c r="F35" s="59">
        <f t="shared" si="14"/>
        <v>88</v>
      </c>
      <c r="G35" s="48">
        <f>Q12</f>
        <v>25</v>
      </c>
      <c r="H35" s="161">
        <f t="shared" si="10"/>
        <v>0.3</v>
      </c>
      <c r="I35" s="7">
        <f t="shared" si="11"/>
        <v>26.400000000000002</v>
      </c>
      <c r="J35" s="6">
        <f t="shared" si="12"/>
        <v>1.056</v>
      </c>
      <c r="L35" s="36" t="s">
        <v>25</v>
      </c>
      <c r="M35" s="8">
        <f>J201</f>
        <v>0</v>
      </c>
      <c r="N35" s="8">
        <v>0</v>
      </c>
      <c r="O35" s="49">
        <v>180</v>
      </c>
      <c r="P35" s="8">
        <f t="shared" si="4"/>
        <v>0</v>
      </c>
      <c r="Q35" s="171">
        <v>180</v>
      </c>
      <c r="R35" s="4">
        <f t="shared" si="5"/>
        <v>0</v>
      </c>
    </row>
    <row r="36" spans="1:24" x14ac:dyDescent="0.25">
      <c r="A36" s="203"/>
      <c r="B36" s="57">
        <f t="shared" si="13"/>
        <v>2</v>
      </c>
      <c r="C36" s="211"/>
      <c r="D36" s="37" t="s">
        <v>7</v>
      </c>
      <c r="E36" s="6">
        <v>5.0000000000000001E-3</v>
      </c>
      <c r="F36" s="59">
        <f t="shared" si="14"/>
        <v>88</v>
      </c>
      <c r="G36" s="48">
        <f>Q22</f>
        <v>108</v>
      </c>
      <c r="H36" s="161">
        <f t="shared" si="10"/>
        <v>0.54</v>
      </c>
      <c r="I36" s="7">
        <f t="shared" si="11"/>
        <v>47.52</v>
      </c>
      <c r="J36" s="6">
        <f t="shared" si="12"/>
        <v>0.44</v>
      </c>
      <c r="L36" s="36" t="s">
        <v>17</v>
      </c>
      <c r="M36" s="8">
        <f>J236</f>
        <v>0.44</v>
      </c>
      <c r="N36" s="8">
        <v>0</v>
      </c>
      <c r="O36" s="49">
        <v>350</v>
      </c>
      <c r="P36" s="8">
        <f t="shared" si="4"/>
        <v>0.44</v>
      </c>
      <c r="Q36" s="131">
        <v>350</v>
      </c>
      <c r="R36" s="4">
        <f t="shared" si="5"/>
        <v>154</v>
      </c>
    </row>
    <row r="37" spans="1:24" x14ac:dyDescent="0.25">
      <c r="A37" s="203"/>
      <c r="B37" s="57">
        <f t="shared" si="13"/>
        <v>2</v>
      </c>
      <c r="C37" s="212"/>
      <c r="D37" s="37" t="s">
        <v>79</v>
      </c>
      <c r="E37" s="6">
        <v>0.17499999999999999</v>
      </c>
      <c r="F37" s="59">
        <f t="shared" si="14"/>
        <v>88</v>
      </c>
      <c r="G37" s="48"/>
      <c r="H37" s="161"/>
      <c r="I37" s="7"/>
      <c r="J37" s="6">
        <f t="shared" si="12"/>
        <v>15.399999999999999</v>
      </c>
      <c r="L37" s="36" t="s">
        <v>90</v>
      </c>
      <c r="M37" s="8">
        <f>J79+J121+J166+J226</f>
        <v>12.979999999999999</v>
      </c>
      <c r="N37" s="8">
        <v>0</v>
      </c>
      <c r="O37" s="49">
        <v>60</v>
      </c>
      <c r="P37" s="8">
        <f t="shared" si="4"/>
        <v>12.979999999999999</v>
      </c>
      <c r="Q37" s="131">
        <v>60</v>
      </c>
      <c r="R37" s="4">
        <f t="shared" si="5"/>
        <v>778.8</v>
      </c>
    </row>
    <row r="38" spans="1:24" x14ac:dyDescent="0.25">
      <c r="A38" s="203"/>
      <c r="B38" s="57">
        <f t="shared" si="13"/>
        <v>2</v>
      </c>
      <c r="C38" s="199" t="s">
        <v>102</v>
      </c>
      <c r="D38" s="37" t="s">
        <v>77</v>
      </c>
      <c r="E38" s="6">
        <f>H38/G38</f>
        <v>7.5986585365853676E-2</v>
      </c>
      <c r="F38" s="59">
        <f t="shared" si="14"/>
        <v>88</v>
      </c>
      <c r="G38" s="48">
        <f>Q17</f>
        <v>410</v>
      </c>
      <c r="H38" s="161">
        <f>61-H30-H31-H32-H33-H34-H35-H36-H37-H39-H40-H41-H42-H43-H44-H45-H46-H47-H48-H49-H50</f>
        <v>31.154500000000006</v>
      </c>
      <c r="I38" s="7">
        <f t="shared" ref="I38:I47" si="15">J38*G38</f>
        <v>2741.5960000000005</v>
      </c>
      <c r="J38" s="6">
        <f t="shared" si="12"/>
        <v>6.6868195121951235</v>
      </c>
      <c r="L38" s="37" t="s">
        <v>110</v>
      </c>
      <c r="M38" s="8">
        <f>J130+J212</f>
        <v>3.12</v>
      </c>
      <c r="N38" s="8">
        <v>0</v>
      </c>
      <c r="O38" s="49">
        <v>130</v>
      </c>
      <c r="P38" s="8">
        <f t="shared" si="4"/>
        <v>3.12</v>
      </c>
      <c r="Q38" s="131">
        <v>130</v>
      </c>
      <c r="R38" s="4">
        <f t="shared" si="5"/>
        <v>405.6</v>
      </c>
    </row>
    <row r="39" spans="1:24" x14ac:dyDescent="0.25">
      <c r="A39" s="203"/>
      <c r="B39" s="57">
        <f t="shared" si="13"/>
        <v>2</v>
      </c>
      <c r="C39" s="199"/>
      <c r="D39" s="37" t="s">
        <v>38</v>
      </c>
      <c r="E39" s="6">
        <v>9.0000000000000011E-3</v>
      </c>
      <c r="F39" s="59">
        <f t="shared" si="14"/>
        <v>88</v>
      </c>
      <c r="G39" s="48">
        <f>Q20</f>
        <v>45</v>
      </c>
      <c r="H39" s="161">
        <f t="shared" ref="H39:H44" si="16">E39*G39</f>
        <v>0.40500000000000003</v>
      </c>
      <c r="I39" s="7">
        <f t="shared" si="15"/>
        <v>35.64</v>
      </c>
      <c r="J39" s="6">
        <f t="shared" si="12"/>
        <v>0.79200000000000004</v>
      </c>
      <c r="L39" s="36" t="s">
        <v>73</v>
      </c>
      <c r="M39" s="8">
        <f>J134</f>
        <v>0.34</v>
      </c>
      <c r="N39" s="8">
        <v>0</v>
      </c>
      <c r="O39" s="49">
        <v>49.5</v>
      </c>
      <c r="P39" s="8">
        <f t="shared" si="4"/>
        <v>0.34</v>
      </c>
      <c r="Q39" s="172">
        <v>40</v>
      </c>
      <c r="R39" s="4">
        <f t="shared" si="5"/>
        <v>13.600000000000001</v>
      </c>
      <c r="T39" s="20"/>
    </row>
    <row r="40" spans="1:24" x14ac:dyDescent="0.25">
      <c r="A40" s="203"/>
      <c r="B40" s="57">
        <f t="shared" si="13"/>
        <v>2</v>
      </c>
      <c r="C40" s="199"/>
      <c r="D40" s="37" t="s">
        <v>69</v>
      </c>
      <c r="E40" s="6">
        <v>1.2E-2</v>
      </c>
      <c r="F40" s="59">
        <f t="shared" si="14"/>
        <v>88</v>
      </c>
      <c r="G40" s="48">
        <f>Q24</f>
        <v>80</v>
      </c>
      <c r="H40" s="161">
        <f t="shared" si="16"/>
        <v>0.96</v>
      </c>
      <c r="I40" s="7">
        <f t="shared" si="15"/>
        <v>84.48</v>
      </c>
      <c r="J40" s="6">
        <f t="shared" si="12"/>
        <v>1.056</v>
      </c>
      <c r="L40" s="36" t="s">
        <v>16</v>
      </c>
      <c r="M40" s="8">
        <f>J143</f>
        <v>0.27200000000000002</v>
      </c>
      <c r="N40" s="8">
        <v>0</v>
      </c>
      <c r="O40" s="49">
        <v>62</v>
      </c>
      <c r="P40" s="8">
        <f t="shared" si="4"/>
        <v>0.27200000000000002</v>
      </c>
      <c r="Q40" s="172">
        <v>55</v>
      </c>
      <c r="R40" s="4">
        <f t="shared" si="5"/>
        <v>14.96</v>
      </c>
    </row>
    <row r="41" spans="1:24" x14ac:dyDescent="0.25">
      <c r="A41" s="203"/>
      <c r="B41" s="57">
        <f t="shared" si="13"/>
        <v>2</v>
      </c>
      <c r="C41" s="199"/>
      <c r="D41" s="37" t="s">
        <v>19</v>
      </c>
      <c r="E41" s="6">
        <v>5.0000000000000001E-3</v>
      </c>
      <c r="F41" s="59">
        <f t="shared" si="14"/>
        <v>88</v>
      </c>
      <c r="G41" s="48">
        <f>Q25</f>
        <v>250</v>
      </c>
      <c r="H41" s="161">
        <f t="shared" si="16"/>
        <v>1.25</v>
      </c>
      <c r="I41" s="7">
        <f t="shared" si="15"/>
        <v>110</v>
      </c>
      <c r="J41" s="6">
        <f t="shared" si="12"/>
        <v>0.44</v>
      </c>
      <c r="L41" s="54" t="s">
        <v>41</v>
      </c>
      <c r="M41" s="54">
        <f>SUM(M7:M40)</f>
        <v>593.06998151476262</v>
      </c>
      <c r="N41" s="54">
        <f>SUM(N7:N40)</f>
        <v>0</v>
      </c>
      <c r="O41" s="54"/>
      <c r="P41" s="54">
        <f>SUM(P7:P40)</f>
        <v>593.06998151476262</v>
      </c>
      <c r="Q41" s="63"/>
      <c r="R41" s="30">
        <f>SUM(R7:R40)</f>
        <v>64659.999999999993</v>
      </c>
      <c r="T41" s="20"/>
    </row>
    <row r="42" spans="1:24" x14ac:dyDescent="0.25">
      <c r="A42" s="203"/>
      <c r="B42" s="57">
        <f t="shared" si="13"/>
        <v>2</v>
      </c>
      <c r="C42" s="199"/>
      <c r="D42" s="37" t="s">
        <v>7</v>
      </c>
      <c r="E42" s="6">
        <v>3.0000000000000001E-3</v>
      </c>
      <c r="F42" s="59">
        <f t="shared" si="14"/>
        <v>88</v>
      </c>
      <c r="G42" s="48">
        <f>Q22</f>
        <v>108</v>
      </c>
      <c r="H42" s="161">
        <f t="shared" si="16"/>
        <v>0.32400000000000001</v>
      </c>
      <c r="I42" s="7">
        <f t="shared" si="15"/>
        <v>28.512</v>
      </c>
      <c r="J42" s="6">
        <f t="shared" si="12"/>
        <v>0.26400000000000001</v>
      </c>
      <c r="L42"/>
      <c r="M42"/>
      <c r="N42"/>
      <c r="O42"/>
      <c r="P42"/>
      <c r="Q42"/>
      <c r="R42" s="29"/>
      <c r="S42" s="20"/>
      <c r="T42" s="20"/>
    </row>
    <row r="43" spans="1:24" x14ac:dyDescent="0.25">
      <c r="A43" s="203"/>
      <c r="B43" s="57">
        <f t="shared" si="13"/>
        <v>2</v>
      </c>
      <c r="C43" s="204" t="s">
        <v>26</v>
      </c>
      <c r="D43" s="37" t="s">
        <v>21</v>
      </c>
      <c r="E43" s="6">
        <v>6.0999999999999999E-2</v>
      </c>
      <c r="F43" s="59">
        <f t="shared" si="14"/>
        <v>88</v>
      </c>
      <c r="G43" s="48">
        <f>Q26</f>
        <v>89.5</v>
      </c>
      <c r="H43" s="161">
        <f t="shared" si="16"/>
        <v>5.4595000000000002</v>
      </c>
      <c r="I43" s="7">
        <f t="shared" si="15"/>
        <v>480.43600000000004</v>
      </c>
      <c r="J43" s="6">
        <f t="shared" si="12"/>
        <v>5.3680000000000003</v>
      </c>
      <c r="L43" s="29"/>
      <c r="M43"/>
      <c r="N43"/>
      <c r="O43"/>
      <c r="P43" s="29"/>
      <c r="Q43"/>
      <c r="R43"/>
      <c r="S43" s="20"/>
    </row>
    <row r="44" spans="1:24" ht="15.75" x14ac:dyDescent="0.25">
      <c r="A44" s="203"/>
      <c r="B44" s="57">
        <f t="shared" si="13"/>
        <v>2</v>
      </c>
      <c r="C44" s="204"/>
      <c r="D44" s="37" t="s">
        <v>27</v>
      </c>
      <c r="E44" s="6">
        <v>6.0000000000000001E-3</v>
      </c>
      <c r="F44" s="59">
        <f t="shared" si="14"/>
        <v>88</v>
      </c>
      <c r="G44" s="48">
        <f>Q14</f>
        <v>680</v>
      </c>
      <c r="H44" s="161">
        <f t="shared" si="16"/>
        <v>4.08</v>
      </c>
      <c r="I44" s="7">
        <f t="shared" si="15"/>
        <v>359.04</v>
      </c>
      <c r="J44" s="6">
        <f t="shared" si="12"/>
        <v>0.52800000000000002</v>
      </c>
      <c r="L44" s="159" t="s">
        <v>95</v>
      </c>
      <c r="M44" s="61"/>
      <c r="N44" s="61"/>
      <c r="O44" s="61"/>
      <c r="P44" s="239" t="s">
        <v>130</v>
      </c>
      <c r="Q44" s="239"/>
      <c r="R44" s="239"/>
    </row>
    <row r="45" spans="1:24" x14ac:dyDescent="0.25">
      <c r="A45" s="203"/>
      <c r="B45" s="57">
        <f t="shared" si="13"/>
        <v>2</v>
      </c>
      <c r="C45" s="183" t="s">
        <v>39</v>
      </c>
      <c r="D45" s="36" t="s">
        <v>76</v>
      </c>
      <c r="E45" s="44">
        <v>0.02</v>
      </c>
      <c r="F45" s="59">
        <f t="shared" si="14"/>
        <v>88</v>
      </c>
      <c r="G45" s="47">
        <f>Q19</f>
        <v>240</v>
      </c>
      <c r="H45" s="5">
        <f>G45*E45</f>
        <v>4.8</v>
      </c>
      <c r="I45" s="7">
        <f t="shared" si="15"/>
        <v>422.4</v>
      </c>
      <c r="J45" s="8">
        <f t="shared" si="12"/>
        <v>1.76</v>
      </c>
      <c r="L45" s="31"/>
      <c r="M45" s="33" t="s">
        <v>97</v>
      </c>
      <c r="N45" s="33"/>
      <c r="O45" s="33"/>
      <c r="P45" s="241" t="s">
        <v>98</v>
      </c>
      <c r="Q45" s="241"/>
      <c r="R45" s="241"/>
      <c r="S45" s="123"/>
      <c r="T45" s="123"/>
      <c r="U45" s="123"/>
      <c r="V45" s="123"/>
      <c r="W45" s="123"/>
      <c r="X45" s="123"/>
    </row>
    <row r="46" spans="1:24" s="16" customFormat="1" x14ac:dyDescent="0.25">
      <c r="A46" s="203"/>
      <c r="B46" s="57">
        <f t="shared" si="13"/>
        <v>2</v>
      </c>
      <c r="C46" s="184"/>
      <c r="D46" s="36" t="s">
        <v>12</v>
      </c>
      <c r="E46" s="44">
        <v>0.02</v>
      </c>
      <c r="F46" s="59">
        <f t="shared" si="14"/>
        <v>88</v>
      </c>
      <c r="G46" s="47">
        <f>Q15</f>
        <v>66</v>
      </c>
      <c r="H46" s="5">
        <f>G46*E46</f>
        <v>1.32</v>
      </c>
      <c r="I46" s="7">
        <f t="shared" si="15"/>
        <v>116.16</v>
      </c>
      <c r="J46" s="8">
        <f t="shared" si="12"/>
        <v>1.76</v>
      </c>
      <c r="K46"/>
      <c r="L46"/>
      <c r="M46" s="29"/>
      <c r="N46" s="29"/>
      <c r="O46" s="29"/>
      <c r="P46" s="165"/>
      <c r="Q46" s="124"/>
      <c r="R46" s="166"/>
      <c r="S46" s="167"/>
      <c r="T46" s="168"/>
      <c r="U46" s="168"/>
      <c r="V46" s="168"/>
      <c r="W46" s="168"/>
      <c r="X46" s="168"/>
    </row>
    <row r="47" spans="1:24" x14ac:dyDescent="0.25">
      <c r="A47" s="203"/>
      <c r="B47" s="57">
        <f t="shared" si="13"/>
        <v>2</v>
      </c>
      <c r="C47" s="184"/>
      <c r="D47" s="36" t="s">
        <v>13</v>
      </c>
      <c r="E47" s="19">
        <v>2.0000000000000001E-4</v>
      </c>
      <c r="F47" s="59">
        <f t="shared" si="14"/>
        <v>88</v>
      </c>
      <c r="G47" s="47">
        <f>Q16</f>
        <v>1000</v>
      </c>
      <c r="H47" s="5">
        <f>G47*E47</f>
        <v>0.2</v>
      </c>
      <c r="I47" s="7">
        <f t="shared" si="15"/>
        <v>17.600000000000001</v>
      </c>
      <c r="J47" s="8">
        <f>F47*E47</f>
        <v>1.7600000000000001E-2</v>
      </c>
      <c r="L47"/>
      <c r="M47" s="29"/>
      <c r="N47" s="29"/>
      <c r="O47" s="29"/>
      <c r="P47" s="165"/>
      <c r="Q47" s="124"/>
      <c r="R47" s="166"/>
      <c r="S47" s="169"/>
      <c r="T47" s="123"/>
      <c r="U47" s="168"/>
      <c r="V47" s="123"/>
      <c r="W47" s="168"/>
      <c r="X47" s="123"/>
    </row>
    <row r="48" spans="1:24" x14ac:dyDescent="0.25">
      <c r="A48" s="203"/>
      <c r="B48" s="57">
        <f t="shared" si="13"/>
        <v>2</v>
      </c>
      <c r="C48" s="185"/>
      <c r="D48" s="36" t="s">
        <v>79</v>
      </c>
      <c r="E48" s="44">
        <v>0.2</v>
      </c>
      <c r="F48" s="59">
        <f t="shared" si="14"/>
        <v>88</v>
      </c>
      <c r="G48" s="47"/>
      <c r="H48" s="5"/>
      <c r="I48" s="7"/>
      <c r="J48" s="8">
        <f t="shared" si="12"/>
        <v>17.600000000000001</v>
      </c>
      <c r="L48"/>
      <c r="M48" s="27"/>
      <c r="N48" s="27"/>
      <c r="O48" s="27"/>
      <c r="P48" s="170"/>
      <c r="Q48" s="165"/>
      <c r="R48" s="124"/>
      <c r="S48" s="123"/>
      <c r="T48" s="123"/>
      <c r="U48" s="168"/>
      <c r="V48" s="123"/>
      <c r="W48" s="168"/>
      <c r="X48" s="123"/>
    </row>
    <row r="49" spans="1:24" x14ac:dyDescent="0.25">
      <c r="A49" s="203"/>
      <c r="B49" s="57">
        <f t="shared" si="13"/>
        <v>2</v>
      </c>
      <c r="C49" s="162" t="s">
        <v>38</v>
      </c>
      <c r="D49" s="37" t="s">
        <v>38</v>
      </c>
      <c r="E49" s="6">
        <v>0.08</v>
      </c>
      <c r="F49" s="59">
        <f t="shared" si="14"/>
        <v>88</v>
      </c>
      <c r="G49" s="48">
        <f>Q20</f>
        <v>45</v>
      </c>
      <c r="H49" s="161">
        <f>E49*G49</f>
        <v>3.6</v>
      </c>
      <c r="I49" s="7">
        <f>J49*G49</f>
        <v>316.8</v>
      </c>
      <c r="J49" s="6">
        <f t="shared" si="12"/>
        <v>7.04</v>
      </c>
      <c r="L49"/>
      <c r="M49"/>
      <c r="N49"/>
      <c r="O49"/>
      <c r="P49" s="124"/>
      <c r="Q49" s="170"/>
      <c r="R49" s="124"/>
      <c r="S49" s="123"/>
      <c r="T49" s="123"/>
      <c r="U49" s="168"/>
      <c r="V49" s="123"/>
      <c r="W49" s="168"/>
      <c r="X49" s="123"/>
    </row>
    <row r="50" spans="1:24" ht="9.75" customHeight="1" x14ac:dyDescent="0.25">
      <c r="A50" s="215"/>
      <c r="B50" s="57">
        <f t="shared" si="13"/>
        <v>2</v>
      </c>
      <c r="C50" s="164" t="s">
        <v>70</v>
      </c>
      <c r="D50" s="36" t="s">
        <v>70</v>
      </c>
      <c r="E50" s="8">
        <v>0</v>
      </c>
      <c r="F50" s="59">
        <f t="shared" si="14"/>
        <v>88</v>
      </c>
      <c r="G50" s="48">
        <f>Q27</f>
        <v>130</v>
      </c>
      <c r="H50" s="161">
        <f>E50*G50</f>
        <v>0</v>
      </c>
      <c r="I50" s="7">
        <f>J50*G50</f>
        <v>0</v>
      </c>
      <c r="J50" s="6">
        <f t="shared" si="12"/>
        <v>0</v>
      </c>
      <c r="L50"/>
      <c r="M50"/>
      <c r="N50"/>
      <c r="O50"/>
      <c r="P50"/>
      <c r="Q50"/>
      <c r="R50"/>
      <c r="U50" s="16"/>
      <c r="W50" s="16"/>
    </row>
    <row r="51" spans="1:24" ht="18" customHeight="1" x14ac:dyDescent="0.25">
      <c r="A51" s="174" t="s">
        <v>41</v>
      </c>
      <c r="B51" s="174"/>
      <c r="C51" s="174"/>
      <c r="D51" s="174"/>
      <c r="E51" s="45"/>
      <c r="F51" s="51"/>
      <c r="G51" s="51"/>
      <c r="H51" s="2">
        <f>SUM(H30:H50)</f>
        <v>61.000000000000007</v>
      </c>
      <c r="I51" s="2">
        <f>SUM(I30:I50)</f>
        <v>5368.0000000000009</v>
      </c>
      <c r="J51" s="45">
        <f>SUM(J30:J50)</f>
        <v>78.688419512195125</v>
      </c>
      <c r="U51" s="16"/>
      <c r="W51" s="16"/>
    </row>
    <row r="52" spans="1:24" ht="14.25" customHeight="1" x14ac:dyDescent="0.25">
      <c r="A52"/>
      <c r="B52"/>
      <c r="C52"/>
      <c r="D52"/>
      <c r="E52" s="27"/>
      <c r="F52"/>
      <c r="G52"/>
      <c r="H52"/>
      <c r="I52"/>
      <c r="J52"/>
      <c r="L52"/>
      <c r="M52"/>
      <c r="N52"/>
      <c r="O52"/>
      <c r="P52"/>
      <c r="Q52"/>
      <c r="R52"/>
      <c r="U52" s="16"/>
      <c r="W52" s="16"/>
    </row>
    <row r="53" spans="1:24" customFormat="1" hidden="1" x14ac:dyDescent="0.25">
      <c r="E53" s="27"/>
      <c r="U53" s="16"/>
      <c r="W53" s="16"/>
    </row>
    <row r="54" spans="1:24" ht="25.5" x14ac:dyDescent="0.25">
      <c r="A54" s="189" t="s">
        <v>47</v>
      </c>
      <c r="B54" s="190"/>
      <c r="C54" s="10" t="s">
        <v>53</v>
      </c>
      <c r="D54" s="10" t="s">
        <v>60</v>
      </c>
      <c r="E54" s="11" t="s">
        <v>49</v>
      </c>
      <c r="F54" s="10" t="s">
        <v>1</v>
      </c>
      <c r="G54" s="10" t="s">
        <v>46</v>
      </c>
      <c r="H54" s="10" t="s">
        <v>50</v>
      </c>
      <c r="I54" s="10" t="s">
        <v>51</v>
      </c>
      <c r="J54" s="12" t="s">
        <v>2</v>
      </c>
      <c r="L54" s="17"/>
      <c r="U54" s="16"/>
      <c r="W54" s="16"/>
    </row>
    <row r="55" spans="1:24" x14ac:dyDescent="0.25">
      <c r="A55" s="180" t="s">
        <v>54</v>
      </c>
      <c r="B55" s="52">
        <v>2</v>
      </c>
      <c r="C55" s="192" t="s">
        <v>5</v>
      </c>
      <c r="D55" s="36" t="s">
        <v>6</v>
      </c>
      <c r="E55" s="44">
        <v>2.5999999999999999E-2</v>
      </c>
      <c r="F55" s="47">
        <f>B55*44</f>
        <v>88</v>
      </c>
      <c r="G55" s="47">
        <f>Q9</f>
        <v>30</v>
      </c>
      <c r="H55" s="161">
        <f t="shared" ref="H55:H60" si="17">G55*E55</f>
        <v>0.77999999999999992</v>
      </c>
      <c r="I55" s="7">
        <f t="shared" ref="I55:I64" si="18">J55*G55</f>
        <v>68.64</v>
      </c>
      <c r="J55" s="8">
        <f t="shared" ref="J55:J72" si="19">F55*E55</f>
        <v>2.2879999999999998</v>
      </c>
      <c r="L55" s="17"/>
      <c r="U55" s="16"/>
      <c r="W55" s="16"/>
    </row>
    <row r="56" spans="1:24" x14ac:dyDescent="0.25">
      <c r="A56" s="181"/>
      <c r="B56" s="60">
        <f>B55</f>
        <v>2</v>
      </c>
      <c r="C56" s="193"/>
      <c r="D56" s="36" t="s">
        <v>7</v>
      </c>
      <c r="E56" s="44">
        <v>6.0000000000000001E-3</v>
      </c>
      <c r="F56" s="47">
        <f t="shared" ref="F56:F72" si="20">B56*44</f>
        <v>88</v>
      </c>
      <c r="G56" s="47">
        <f>Q22</f>
        <v>108</v>
      </c>
      <c r="H56" s="161">
        <f t="shared" si="17"/>
        <v>0.64800000000000002</v>
      </c>
      <c r="I56" s="7">
        <f t="shared" si="18"/>
        <v>57.024000000000001</v>
      </c>
      <c r="J56" s="8">
        <f t="shared" si="19"/>
        <v>0.52800000000000002</v>
      </c>
      <c r="L56" s="17"/>
      <c r="U56" s="16"/>
      <c r="W56" s="16"/>
    </row>
    <row r="57" spans="1:24" x14ac:dyDescent="0.25">
      <c r="A57" s="181"/>
      <c r="B57" s="60">
        <f t="shared" ref="B57:B72" si="21">B56</f>
        <v>2</v>
      </c>
      <c r="C57" s="193"/>
      <c r="D57" s="36" t="s">
        <v>8</v>
      </c>
      <c r="E57" s="44">
        <v>3.5000000000000003E-2</v>
      </c>
      <c r="F57" s="47">
        <f t="shared" si="20"/>
        <v>88</v>
      </c>
      <c r="G57" s="47">
        <f>Q10</f>
        <v>25</v>
      </c>
      <c r="H57" s="161">
        <f t="shared" si="17"/>
        <v>0.87500000000000011</v>
      </c>
      <c r="I57" s="7">
        <f t="shared" si="18"/>
        <v>77</v>
      </c>
      <c r="J57" s="8">
        <f t="shared" si="19"/>
        <v>3.08</v>
      </c>
      <c r="L57" s="17"/>
      <c r="U57" s="16"/>
      <c r="W57" s="16"/>
    </row>
    <row r="58" spans="1:24" x14ac:dyDescent="0.25">
      <c r="A58" s="181"/>
      <c r="B58" s="60">
        <f t="shared" si="21"/>
        <v>2</v>
      </c>
      <c r="C58" s="193"/>
      <c r="D58" s="36" t="s">
        <v>10</v>
      </c>
      <c r="E58" s="44">
        <v>2.5000000000000001E-2</v>
      </c>
      <c r="F58" s="47">
        <f t="shared" si="20"/>
        <v>88</v>
      </c>
      <c r="G58" s="47">
        <f>Q28</f>
        <v>70</v>
      </c>
      <c r="H58" s="161">
        <f t="shared" si="17"/>
        <v>1.75</v>
      </c>
      <c r="I58" s="7">
        <f t="shared" si="18"/>
        <v>154</v>
      </c>
      <c r="J58" s="8">
        <f t="shared" si="19"/>
        <v>2.2000000000000002</v>
      </c>
      <c r="L58" s="17"/>
      <c r="U58" s="16"/>
      <c r="W58" s="16"/>
    </row>
    <row r="59" spans="1:24" x14ac:dyDescent="0.25">
      <c r="A59" s="181"/>
      <c r="B59" s="60">
        <f t="shared" si="21"/>
        <v>2</v>
      </c>
      <c r="C59" s="193"/>
      <c r="D59" s="36" t="s">
        <v>9</v>
      </c>
      <c r="E59" s="44">
        <v>1.9E-2</v>
      </c>
      <c r="F59" s="47">
        <f t="shared" si="20"/>
        <v>88</v>
      </c>
      <c r="G59" s="47">
        <f>Q11</f>
        <v>25</v>
      </c>
      <c r="H59" s="161">
        <f t="shared" si="17"/>
        <v>0.47499999999999998</v>
      </c>
      <c r="I59" s="7">
        <f t="shared" si="18"/>
        <v>41.8</v>
      </c>
      <c r="J59" s="8">
        <f t="shared" si="19"/>
        <v>1.6719999999999999</v>
      </c>
      <c r="L59" s="17"/>
      <c r="U59" s="16"/>
      <c r="W59" s="16"/>
    </row>
    <row r="60" spans="1:24" x14ac:dyDescent="0.25">
      <c r="A60" s="181"/>
      <c r="B60" s="60">
        <f t="shared" si="21"/>
        <v>2</v>
      </c>
      <c r="C60" s="194"/>
      <c r="D60" s="36" t="s">
        <v>11</v>
      </c>
      <c r="E60" s="44">
        <v>1.7999999999999999E-2</v>
      </c>
      <c r="F60" s="47">
        <f t="shared" si="20"/>
        <v>88</v>
      </c>
      <c r="G60" s="47">
        <f>Q12</f>
        <v>25</v>
      </c>
      <c r="H60" s="161">
        <f t="shared" si="17"/>
        <v>0.44999999999999996</v>
      </c>
      <c r="I60" s="7">
        <f t="shared" si="18"/>
        <v>39.599999999999994</v>
      </c>
      <c r="J60" s="8">
        <f t="shared" si="19"/>
        <v>1.5839999999999999</v>
      </c>
      <c r="U60" s="16"/>
      <c r="W60" s="16"/>
    </row>
    <row r="61" spans="1:24" x14ac:dyDescent="0.25">
      <c r="A61" s="181"/>
      <c r="B61" s="60">
        <f t="shared" si="21"/>
        <v>2</v>
      </c>
      <c r="C61" s="192" t="s">
        <v>28</v>
      </c>
      <c r="D61" s="36" t="s">
        <v>81</v>
      </c>
      <c r="E61" s="6">
        <f>H61/G61</f>
        <v>8.4434146341463401E-2</v>
      </c>
      <c r="F61" s="47">
        <f t="shared" si="20"/>
        <v>88</v>
      </c>
      <c r="G61" s="49">
        <f>Q17</f>
        <v>410</v>
      </c>
      <c r="H61" s="5">
        <f>61-H55-H56-H57-H58-H59-H60-H62-H63-H64-H65-H66-H67-H68-H69-H70-H71-H72</f>
        <v>34.617999999999995</v>
      </c>
      <c r="I61" s="7">
        <f t="shared" si="18"/>
        <v>3046.3839999999996</v>
      </c>
      <c r="J61" s="8">
        <f t="shared" si="19"/>
        <v>7.4302048780487793</v>
      </c>
      <c r="U61" s="16"/>
      <c r="W61" s="16"/>
    </row>
    <row r="62" spans="1:24" x14ac:dyDescent="0.25">
      <c r="A62" s="181"/>
      <c r="B62" s="60">
        <f t="shared" si="21"/>
        <v>2</v>
      </c>
      <c r="C62" s="193"/>
      <c r="D62" s="36" t="s">
        <v>57</v>
      </c>
      <c r="E62" s="6">
        <v>0.03</v>
      </c>
      <c r="F62" s="47">
        <f t="shared" si="20"/>
        <v>88</v>
      </c>
      <c r="G62" s="49">
        <f>Q29</f>
        <v>130</v>
      </c>
      <c r="H62" s="5">
        <f>G62*E62</f>
        <v>3.9</v>
      </c>
      <c r="I62" s="7">
        <f t="shared" si="18"/>
        <v>343.19999999999993</v>
      </c>
      <c r="J62" s="8">
        <f t="shared" si="19"/>
        <v>2.6399999999999997</v>
      </c>
      <c r="U62" s="16"/>
      <c r="W62" s="16"/>
    </row>
    <row r="63" spans="1:24" x14ac:dyDescent="0.25">
      <c r="A63" s="181"/>
      <c r="B63" s="60">
        <f t="shared" si="21"/>
        <v>2</v>
      </c>
      <c r="C63" s="193"/>
      <c r="D63" s="36" t="s">
        <v>32</v>
      </c>
      <c r="E63" s="6">
        <v>1.2E-2</v>
      </c>
      <c r="F63" s="47">
        <f t="shared" si="20"/>
        <v>88</v>
      </c>
      <c r="G63" s="49">
        <f>Q13</f>
        <v>200</v>
      </c>
      <c r="H63" s="5">
        <f>G63*E63</f>
        <v>2.4</v>
      </c>
      <c r="I63" s="7">
        <f t="shared" si="18"/>
        <v>211.20000000000002</v>
      </c>
      <c r="J63" s="8">
        <f t="shared" si="19"/>
        <v>1.056</v>
      </c>
      <c r="U63" s="16"/>
      <c r="W63" s="16"/>
    </row>
    <row r="64" spans="1:24" x14ac:dyDescent="0.25">
      <c r="A64" s="181"/>
      <c r="B64" s="60">
        <f t="shared" si="21"/>
        <v>2</v>
      </c>
      <c r="C64" s="193"/>
      <c r="D64" s="36" t="s">
        <v>24</v>
      </c>
      <c r="E64" s="6">
        <v>2E-3</v>
      </c>
      <c r="F64" s="47">
        <f t="shared" si="20"/>
        <v>88</v>
      </c>
      <c r="G64" s="47">
        <f>Q30</f>
        <v>180</v>
      </c>
      <c r="H64" s="5">
        <f>G64*E64</f>
        <v>0.36</v>
      </c>
      <c r="I64" s="7">
        <f t="shared" si="18"/>
        <v>31.68</v>
      </c>
      <c r="J64" s="8">
        <f t="shared" si="19"/>
        <v>0.17599999999999999</v>
      </c>
      <c r="U64" s="16"/>
      <c r="W64" s="16"/>
    </row>
    <row r="65" spans="1:23" x14ac:dyDescent="0.25">
      <c r="A65" s="181"/>
      <c r="B65" s="60">
        <f t="shared" si="21"/>
        <v>2</v>
      </c>
      <c r="C65" s="194"/>
      <c r="D65" s="36" t="s">
        <v>79</v>
      </c>
      <c r="E65" s="6">
        <v>0.2</v>
      </c>
      <c r="F65" s="47">
        <f t="shared" si="20"/>
        <v>88</v>
      </c>
      <c r="G65" s="47"/>
      <c r="H65" s="5"/>
      <c r="I65" s="7"/>
      <c r="J65" s="8">
        <f t="shared" si="19"/>
        <v>17.600000000000001</v>
      </c>
      <c r="U65" s="16"/>
      <c r="W65" s="16"/>
    </row>
    <row r="66" spans="1:23" x14ac:dyDescent="0.25">
      <c r="A66" s="181"/>
      <c r="B66" s="60">
        <f t="shared" si="21"/>
        <v>2</v>
      </c>
      <c r="C66" s="192" t="s">
        <v>82</v>
      </c>
      <c r="D66" s="36" t="s">
        <v>8</v>
      </c>
      <c r="E66" s="6">
        <v>0.2</v>
      </c>
      <c r="F66" s="47">
        <f t="shared" si="20"/>
        <v>88</v>
      </c>
      <c r="G66" s="47">
        <f>Q10</f>
        <v>25</v>
      </c>
      <c r="H66" s="5">
        <f>G66*E66</f>
        <v>5</v>
      </c>
      <c r="I66" s="7">
        <f>J66*G66</f>
        <v>440.00000000000006</v>
      </c>
      <c r="J66" s="8">
        <f t="shared" si="19"/>
        <v>17.600000000000001</v>
      </c>
      <c r="U66" s="16"/>
      <c r="W66" s="16"/>
    </row>
    <row r="67" spans="1:23" x14ac:dyDescent="0.25">
      <c r="A67" s="181"/>
      <c r="B67" s="60">
        <f t="shared" si="21"/>
        <v>2</v>
      </c>
      <c r="C67" s="194"/>
      <c r="D67" s="36" t="s">
        <v>27</v>
      </c>
      <c r="E67" s="6">
        <v>5.0000000000000001E-3</v>
      </c>
      <c r="F67" s="47">
        <f t="shared" si="20"/>
        <v>88</v>
      </c>
      <c r="G67" s="47">
        <f>Q14</f>
        <v>680</v>
      </c>
      <c r="H67" s="5">
        <f>G67*E67</f>
        <v>3.4</v>
      </c>
      <c r="I67" s="7">
        <f>J67*G67</f>
        <v>299.2</v>
      </c>
      <c r="J67" s="8">
        <f t="shared" si="19"/>
        <v>0.44</v>
      </c>
      <c r="U67" s="16"/>
      <c r="W67" s="16"/>
    </row>
    <row r="68" spans="1:23" x14ac:dyDescent="0.25">
      <c r="A68" s="181"/>
      <c r="B68" s="60">
        <f t="shared" si="21"/>
        <v>2</v>
      </c>
      <c r="C68" s="183" t="s">
        <v>99</v>
      </c>
      <c r="D68" s="36" t="s">
        <v>14</v>
      </c>
      <c r="E68" s="6">
        <v>4.5999999999999999E-2</v>
      </c>
      <c r="F68" s="47">
        <f t="shared" si="20"/>
        <v>88</v>
      </c>
      <c r="G68" s="49">
        <f>Q21</f>
        <v>60</v>
      </c>
      <c r="H68" s="5">
        <f>G68*E68</f>
        <v>2.76</v>
      </c>
      <c r="I68" s="7">
        <f>J68*G68</f>
        <v>242.88</v>
      </c>
      <c r="J68" s="8">
        <f t="shared" si="19"/>
        <v>4.048</v>
      </c>
      <c r="U68" s="16"/>
      <c r="W68" s="16"/>
    </row>
    <row r="69" spans="1:23" x14ac:dyDescent="0.25">
      <c r="A69" s="181"/>
      <c r="B69" s="60">
        <f t="shared" si="21"/>
        <v>2</v>
      </c>
      <c r="C69" s="184"/>
      <c r="D69" s="36" t="s">
        <v>12</v>
      </c>
      <c r="E69" s="6">
        <v>2.4E-2</v>
      </c>
      <c r="F69" s="47">
        <f t="shared" si="20"/>
        <v>88</v>
      </c>
      <c r="G69" s="47">
        <f>Q15</f>
        <v>66</v>
      </c>
      <c r="H69" s="5">
        <f>G69*E69</f>
        <v>1.5840000000000001</v>
      </c>
      <c r="I69" s="7">
        <f>J69*G69</f>
        <v>139.392</v>
      </c>
      <c r="J69" s="8">
        <f t="shared" si="19"/>
        <v>2.1120000000000001</v>
      </c>
      <c r="L69"/>
      <c r="M69"/>
      <c r="N69"/>
      <c r="O69"/>
      <c r="P69"/>
      <c r="Q69"/>
      <c r="R69"/>
      <c r="U69" s="16"/>
      <c r="W69" s="16"/>
    </row>
    <row r="70" spans="1:23" x14ac:dyDescent="0.25">
      <c r="A70" s="181"/>
      <c r="B70" s="60">
        <f t="shared" si="21"/>
        <v>2</v>
      </c>
      <c r="C70" s="184"/>
      <c r="D70" s="36" t="s">
        <v>13</v>
      </c>
      <c r="E70" s="40">
        <v>2.0000000000000001E-4</v>
      </c>
      <c r="F70" s="47">
        <f t="shared" si="20"/>
        <v>88</v>
      </c>
      <c r="G70" s="47">
        <f>Q16</f>
        <v>1000</v>
      </c>
      <c r="H70" s="5">
        <f>G70*E70</f>
        <v>0.2</v>
      </c>
      <c r="I70" s="7">
        <f>J70*G70</f>
        <v>17.600000000000001</v>
      </c>
      <c r="J70" s="8">
        <f t="shared" si="19"/>
        <v>1.7600000000000001E-2</v>
      </c>
      <c r="L70"/>
      <c r="M70"/>
      <c r="N70"/>
      <c r="O70"/>
      <c r="P70"/>
      <c r="Q70"/>
      <c r="R70"/>
      <c r="U70" s="16"/>
      <c r="W70" s="16"/>
    </row>
    <row r="71" spans="1:23" x14ac:dyDescent="0.25">
      <c r="A71" s="181"/>
      <c r="B71" s="60">
        <f t="shared" si="21"/>
        <v>2</v>
      </c>
      <c r="C71" s="185"/>
      <c r="D71" s="36" t="s">
        <v>79</v>
      </c>
      <c r="E71" s="6">
        <v>0.17199999999999999</v>
      </c>
      <c r="F71" s="47">
        <f t="shared" si="20"/>
        <v>88</v>
      </c>
      <c r="G71" s="47"/>
      <c r="H71" s="5"/>
      <c r="I71" s="7"/>
      <c r="J71" s="8">
        <f t="shared" si="19"/>
        <v>15.135999999999999</v>
      </c>
      <c r="L71"/>
      <c r="M71"/>
      <c r="N71"/>
      <c r="O71"/>
      <c r="P71"/>
      <c r="Q71"/>
      <c r="R71"/>
      <c r="U71" s="16"/>
      <c r="W71" s="16"/>
    </row>
    <row r="72" spans="1:23" x14ac:dyDescent="0.25">
      <c r="A72" s="191"/>
      <c r="B72" s="60">
        <f t="shared" si="21"/>
        <v>2</v>
      </c>
      <c r="C72" s="3" t="s">
        <v>38</v>
      </c>
      <c r="D72" s="41" t="s">
        <v>38</v>
      </c>
      <c r="E72" s="6">
        <v>0.04</v>
      </c>
      <c r="F72" s="47">
        <f t="shared" si="20"/>
        <v>88</v>
      </c>
      <c r="G72" s="47">
        <f>Q20</f>
        <v>45</v>
      </c>
      <c r="H72" s="5">
        <f>G72*E72</f>
        <v>1.8</v>
      </c>
      <c r="I72" s="7">
        <f>J72*G72</f>
        <v>158.4</v>
      </c>
      <c r="J72" s="8">
        <f t="shared" si="19"/>
        <v>3.52</v>
      </c>
      <c r="L72"/>
      <c r="M72"/>
      <c r="N72"/>
      <c r="O72"/>
      <c r="P72"/>
      <c r="Q72"/>
      <c r="R72"/>
      <c r="U72" s="16"/>
      <c r="W72" s="16"/>
    </row>
    <row r="73" spans="1:23" x14ac:dyDescent="0.25">
      <c r="A73" s="174" t="s">
        <v>41</v>
      </c>
      <c r="B73" s="174"/>
      <c r="C73" s="174"/>
      <c r="D73" s="174"/>
      <c r="E73" s="45"/>
      <c r="F73" s="160"/>
      <c r="G73" s="160"/>
      <c r="H73" s="2">
        <f>SUM(H55:H72)</f>
        <v>60.999999999999993</v>
      </c>
      <c r="I73" s="2">
        <f>SUM(I55:I72)</f>
        <v>5367.9999999999991</v>
      </c>
      <c r="J73" s="45">
        <f>SUM(J55:J72)</f>
        <v>83.127804878048778</v>
      </c>
      <c r="L73"/>
      <c r="M73"/>
      <c r="N73"/>
      <c r="O73"/>
      <c r="P73"/>
      <c r="Q73"/>
      <c r="R73"/>
      <c r="U73" s="16"/>
      <c r="W73" s="16"/>
    </row>
    <row r="74" spans="1:23" x14ac:dyDescent="0.25">
      <c r="A74" s="209" t="s">
        <v>55</v>
      </c>
      <c r="B74" s="46">
        <v>2</v>
      </c>
      <c r="C74" s="195" t="s">
        <v>100</v>
      </c>
      <c r="D74" s="37" t="s">
        <v>9</v>
      </c>
      <c r="E74" s="6">
        <v>9.4E-2</v>
      </c>
      <c r="F74" s="48">
        <f>B74*44</f>
        <v>88</v>
      </c>
      <c r="G74" s="49">
        <f>Q11</f>
        <v>25</v>
      </c>
      <c r="H74" s="161">
        <f t="shared" ref="H74:H82" si="22">E74*G74</f>
        <v>2.35</v>
      </c>
      <c r="I74" s="7">
        <f t="shared" ref="I74:I82" si="23">J74*G74</f>
        <v>206.8</v>
      </c>
      <c r="J74" s="6">
        <f>F74*E74</f>
        <v>8.2720000000000002</v>
      </c>
      <c r="L74"/>
      <c r="M74"/>
      <c r="N74"/>
      <c r="O74"/>
      <c r="P74"/>
      <c r="Q74"/>
      <c r="R74"/>
      <c r="U74" s="16"/>
      <c r="W74" s="16"/>
    </row>
    <row r="75" spans="1:23" x14ac:dyDescent="0.25">
      <c r="A75" s="209"/>
      <c r="B75" s="57">
        <f>B74</f>
        <v>2</v>
      </c>
      <c r="C75" s="195"/>
      <c r="D75" s="37" t="s">
        <v>29</v>
      </c>
      <c r="E75" s="6">
        <v>2.9000000000000001E-2</v>
      </c>
      <c r="F75" s="59">
        <f>F74</f>
        <v>88</v>
      </c>
      <c r="G75" s="49">
        <f>Q21</f>
        <v>60</v>
      </c>
      <c r="H75" s="161">
        <f t="shared" si="22"/>
        <v>1.74</v>
      </c>
      <c r="I75" s="7">
        <f t="shared" si="23"/>
        <v>153.12</v>
      </c>
      <c r="J75" s="6">
        <f t="shared" ref="J75:J90" si="24">F75*E75</f>
        <v>2.552</v>
      </c>
      <c r="L75"/>
      <c r="M75"/>
      <c r="N75"/>
      <c r="O75"/>
      <c r="P75"/>
      <c r="Q75"/>
      <c r="R75"/>
      <c r="U75" s="16"/>
      <c r="W75" s="16"/>
    </row>
    <row r="76" spans="1:23" x14ac:dyDescent="0.25">
      <c r="A76" s="209"/>
      <c r="B76" s="57">
        <f t="shared" ref="B76:B90" si="25">B75</f>
        <v>2</v>
      </c>
      <c r="C76" s="195"/>
      <c r="D76" s="37" t="s">
        <v>15</v>
      </c>
      <c r="E76" s="6">
        <v>0.01</v>
      </c>
      <c r="F76" s="59">
        <f t="shared" ref="F76:F90" si="26">F75</f>
        <v>88</v>
      </c>
      <c r="G76" s="49">
        <f>Q31</f>
        <v>180</v>
      </c>
      <c r="H76" s="161">
        <f t="shared" si="22"/>
        <v>1.8</v>
      </c>
      <c r="I76" s="7">
        <f t="shared" si="23"/>
        <v>158.4</v>
      </c>
      <c r="J76" s="6">
        <f t="shared" si="24"/>
        <v>0.88</v>
      </c>
      <c r="L76" s="17"/>
      <c r="U76" s="16"/>
      <c r="W76" s="16"/>
    </row>
    <row r="77" spans="1:23" x14ac:dyDescent="0.25">
      <c r="A77" s="209"/>
      <c r="B77" s="57">
        <f t="shared" si="25"/>
        <v>2</v>
      </c>
      <c r="C77" s="195"/>
      <c r="D77" s="37" t="s">
        <v>12</v>
      </c>
      <c r="E77" s="6">
        <v>1E-3</v>
      </c>
      <c r="F77" s="59">
        <f t="shared" si="26"/>
        <v>88</v>
      </c>
      <c r="G77" s="48">
        <f>Q15</f>
        <v>66</v>
      </c>
      <c r="H77" s="161">
        <f t="shared" si="22"/>
        <v>6.6000000000000003E-2</v>
      </c>
      <c r="I77" s="7">
        <f t="shared" si="23"/>
        <v>5.8079999999999998</v>
      </c>
      <c r="J77" s="6">
        <f t="shared" si="24"/>
        <v>8.7999999999999995E-2</v>
      </c>
      <c r="L77" s="17"/>
      <c r="U77" s="16"/>
      <c r="W77" s="16"/>
    </row>
    <row r="78" spans="1:23" x14ac:dyDescent="0.25">
      <c r="A78" s="209"/>
      <c r="B78" s="57">
        <f t="shared" si="25"/>
        <v>2</v>
      </c>
      <c r="C78" s="210" t="s">
        <v>58</v>
      </c>
      <c r="D78" s="37" t="s">
        <v>8</v>
      </c>
      <c r="E78" s="6">
        <v>0.1</v>
      </c>
      <c r="F78" s="59">
        <f t="shared" si="26"/>
        <v>88</v>
      </c>
      <c r="G78" s="47">
        <f>Q10</f>
        <v>25</v>
      </c>
      <c r="H78" s="161">
        <f t="shared" si="22"/>
        <v>2.5</v>
      </c>
      <c r="I78" s="7">
        <f t="shared" si="23"/>
        <v>220.00000000000003</v>
      </c>
      <c r="J78" s="6">
        <f t="shared" si="24"/>
        <v>8.8000000000000007</v>
      </c>
      <c r="L78" s="17"/>
      <c r="U78" s="16"/>
      <c r="W78" s="16"/>
    </row>
    <row r="79" spans="1:23" x14ac:dyDescent="0.25">
      <c r="A79" s="209"/>
      <c r="B79" s="57">
        <f t="shared" si="25"/>
        <v>2</v>
      </c>
      <c r="C79" s="211"/>
      <c r="D79" s="37" t="s">
        <v>56</v>
      </c>
      <c r="E79" s="6">
        <v>0.01</v>
      </c>
      <c r="F79" s="59">
        <f t="shared" si="26"/>
        <v>88</v>
      </c>
      <c r="G79" s="48">
        <f>Q37</f>
        <v>60</v>
      </c>
      <c r="H79" s="161">
        <f t="shared" si="22"/>
        <v>0.6</v>
      </c>
      <c r="I79" s="7">
        <f t="shared" si="23"/>
        <v>52.8</v>
      </c>
      <c r="J79" s="6">
        <f t="shared" si="24"/>
        <v>0.88</v>
      </c>
      <c r="L79" s="17"/>
      <c r="U79" s="16"/>
      <c r="W79" s="16"/>
    </row>
    <row r="80" spans="1:23" x14ac:dyDescent="0.25">
      <c r="A80" s="209"/>
      <c r="B80" s="57">
        <f t="shared" si="25"/>
        <v>2</v>
      </c>
      <c r="C80" s="211"/>
      <c r="D80" s="37" t="s">
        <v>9</v>
      </c>
      <c r="E80" s="6">
        <v>1.2999999999999999E-2</v>
      </c>
      <c r="F80" s="59">
        <f t="shared" si="26"/>
        <v>88</v>
      </c>
      <c r="G80" s="48">
        <f>Q11</f>
        <v>25</v>
      </c>
      <c r="H80" s="161">
        <f t="shared" si="22"/>
        <v>0.32500000000000001</v>
      </c>
      <c r="I80" s="7">
        <f t="shared" si="23"/>
        <v>28.599999999999998</v>
      </c>
      <c r="J80" s="6">
        <f t="shared" si="24"/>
        <v>1.1439999999999999</v>
      </c>
      <c r="L80" s="17"/>
    </row>
    <row r="81" spans="1:45" ht="15.75" customHeight="1" x14ac:dyDescent="0.25">
      <c r="A81" s="209"/>
      <c r="B81" s="57">
        <f t="shared" si="25"/>
        <v>2</v>
      </c>
      <c r="C81" s="211"/>
      <c r="D81" s="37" t="s">
        <v>11</v>
      </c>
      <c r="E81" s="6">
        <v>1.2E-2</v>
      </c>
      <c r="F81" s="59">
        <f t="shared" si="26"/>
        <v>88</v>
      </c>
      <c r="G81" s="48">
        <f>Q12</f>
        <v>25</v>
      </c>
      <c r="H81" s="161">
        <f t="shared" si="22"/>
        <v>0.3</v>
      </c>
      <c r="I81" s="7">
        <f t="shared" si="23"/>
        <v>26.400000000000002</v>
      </c>
      <c r="J81" s="6">
        <f t="shared" si="24"/>
        <v>1.056</v>
      </c>
      <c r="L81" s="17"/>
    </row>
    <row r="82" spans="1:45" ht="15.75" customHeight="1" x14ac:dyDescent="0.25">
      <c r="A82" s="209"/>
      <c r="B82" s="57">
        <f t="shared" si="25"/>
        <v>2</v>
      </c>
      <c r="C82" s="211"/>
      <c r="D82" s="37" t="s">
        <v>7</v>
      </c>
      <c r="E82" s="6">
        <v>3.0000000000000001E-3</v>
      </c>
      <c r="F82" s="59">
        <f t="shared" si="26"/>
        <v>88</v>
      </c>
      <c r="G82" s="48">
        <f>Q22</f>
        <v>108</v>
      </c>
      <c r="H82" s="161">
        <f t="shared" si="22"/>
        <v>0.32400000000000001</v>
      </c>
      <c r="I82" s="7">
        <f t="shared" si="23"/>
        <v>28.512</v>
      </c>
      <c r="J82" s="6">
        <f t="shared" si="24"/>
        <v>0.26400000000000001</v>
      </c>
      <c r="L82" s="17"/>
    </row>
    <row r="83" spans="1:45" ht="15.75" customHeight="1" x14ac:dyDescent="0.25">
      <c r="A83" s="209"/>
      <c r="B83" s="57">
        <f t="shared" si="25"/>
        <v>2</v>
      </c>
      <c r="C83" s="212"/>
      <c r="D83" s="37" t="s">
        <v>79</v>
      </c>
      <c r="E83" s="6">
        <v>0.188</v>
      </c>
      <c r="F83" s="59">
        <f t="shared" si="26"/>
        <v>88</v>
      </c>
      <c r="G83" s="48"/>
      <c r="H83" s="161"/>
      <c r="I83" s="7"/>
      <c r="J83" s="6">
        <f t="shared" si="24"/>
        <v>16.544</v>
      </c>
      <c r="L83" s="17"/>
    </row>
    <row r="84" spans="1:45" ht="15.75" customHeight="1" x14ac:dyDescent="0.25">
      <c r="A84" s="209"/>
      <c r="B84" s="57">
        <f t="shared" si="25"/>
        <v>2</v>
      </c>
      <c r="C84" s="186" t="s">
        <v>83</v>
      </c>
      <c r="D84" s="36" t="s">
        <v>61</v>
      </c>
      <c r="E84" s="6">
        <f>H84/G84</f>
        <v>0.12405263157894734</v>
      </c>
      <c r="F84" s="59">
        <f t="shared" si="26"/>
        <v>88</v>
      </c>
      <c r="G84" s="47">
        <f>Q32</f>
        <v>190</v>
      </c>
      <c r="H84" s="161">
        <f>61-H74-H75-H76-H77-H78-H79-H80-H81-H82-H85-H86-H87-H88-H89-H90</f>
        <v>23.569999999999997</v>
      </c>
      <c r="I84" s="7">
        <f t="shared" ref="I84:I90" si="27">J84*G84</f>
        <v>2074.16</v>
      </c>
      <c r="J84" s="6">
        <f t="shared" si="24"/>
        <v>10.916631578947367</v>
      </c>
      <c r="L84" s="17"/>
    </row>
    <row r="85" spans="1:45" ht="15.75" customHeight="1" x14ac:dyDescent="0.25">
      <c r="A85" s="209"/>
      <c r="B85" s="57">
        <f t="shared" si="25"/>
        <v>2</v>
      </c>
      <c r="C85" s="188"/>
      <c r="D85" s="36" t="s">
        <v>11</v>
      </c>
      <c r="E85" s="6">
        <v>2.5000000000000001E-2</v>
      </c>
      <c r="F85" s="59">
        <f t="shared" si="26"/>
        <v>88</v>
      </c>
      <c r="G85" s="47">
        <f>Q12</f>
        <v>25</v>
      </c>
      <c r="H85" s="161">
        <f t="shared" ref="H85:H90" si="28">E85*G85</f>
        <v>0.625</v>
      </c>
      <c r="I85" s="7">
        <f t="shared" si="27"/>
        <v>55.000000000000007</v>
      </c>
      <c r="J85" s="6">
        <f>F85*E85</f>
        <v>2.2000000000000002</v>
      </c>
      <c r="L85" s="17"/>
    </row>
    <row r="86" spans="1:45" ht="15.75" customHeight="1" x14ac:dyDescent="0.25">
      <c r="A86" s="209"/>
      <c r="B86" s="57">
        <f t="shared" si="25"/>
        <v>2</v>
      </c>
      <c r="C86" s="204" t="s">
        <v>91</v>
      </c>
      <c r="D86" s="36" t="s">
        <v>87</v>
      </c>
      <c r="E86" s="44">
        <v>0.06</v>
      </c>
      <c r="F86" s="59">
        <f t="shared" si="26"/>
        <v>88</v>
      </c>
      <c r="G86" s="47">
        <f>Q18</f>
        <v>82</v>
      </c>
      <c r="H86" s="161">
        <f t="shared" si="28"/>
        <v>4.92</v>
      </c>
      <c r="I86" s="161">
        <f t="shared" si="27"/>
        <v>432.95999999999992</v>
      </c>
      <c r="J86" s="161">
        <f>F86*E86</f>
        <v>5.2799999999999994</v>
      </c>
      <c r="L86" s="17"/>
    </row>
    <row r="87" spans="1:45" ht="15.75" customHeight="1" x14ac:dyDescent="0.25">
      <c r="A87" s="209"/>
      <c r="B87" s="57">
        <f t="shared" si="25"/>
        <v>2</v>
      </c>
      <c r="C87" s="204"/>
      <c r="D87" s="37" t="s">
        <v>27</v>
      </c>
      <c r="E87" s="6">
        <v>6.0000000000000001E-3</v>
      </c>
      <c r="F87" s="59">
        <f t="shared" si="26"/>
        <v>88</v>
      </c>
      <c r="G87" s="48">
        <f>Q14</f>
        <v>680</v>
      </c>
      <c r="H87" s="161">
        <f t="shared" si="28"/>
        <v>4.08</v>
      </c>
      <c r="I87" s="7">
        <f t="shared" si="27"/>
        <v>359.04</v>
      </c>
      <c r="J87" s="6">
        <f t="shared" si="24"/>
        <v>0.52800000000000002</v>
      </c>
      <c r="L87" s="17"/>
    </row>
    <row r="88" spans="1:45" ht="15.75" customHeight="1" x14ac:dyDescent="0.25">
      <c r="A88" s="209"/>
      <c r="B88" s="57">
        <f t="shared" si="25"/>
        <v>2</v>
      </c>
      <c r="C88" s="163" t="s">
        <v>65</v>
      </c>
      <c r="D88" s="38" t="s">
        <v>107</v>
      </c>
      <c r="E88" s="44">
        <v>0.2</v>
      </c>
      <c r="F88" s="59">
        <f t="shared" si="26"/>
        <v>88</v>
      </c>
      <c r="G88" s="47">
        <f>Q33</f>
        <v>80</v>
      </c>
      <c r="H88" s="161">
        <f t="shared" si="28"/>
        <v>16</v>
      </c>
      <c r="I88" s="7">
        <f t="shared" si="27"/>
        <v>1408</v>
      </c>
      <c r="J88" s="8">
        <f t="shared" si="24"/>
        <v>17.600000000000001</v>
      </c>
      <c r="L88" s="17"/>
      <c r="M88"/>
      <c r="N88"/>
      <c r="O88"/>
      <c r="P88"/>
      <c r="Q88"/>
      <c r="R88"/>
    </row>
    <row r="89" spans="1:45" ht="15.75" customHeight="1" x14ac:dyDescent="0.25">
      <c r="A89" s="209"/>
      <c r="B89" s="57">
        <f t="shared" si="25"/>
        <v>2</v>
      </c>
      <c r="C89" s="162" t="s">
        <v>38</v>
      </c>
      <c r="D89" s="37" t="s">
        <v>38</v>
      </c>
      <c r="E89" s="6">
        <v>0.04</v>
      </c>
      <c r="F89" s="59">
        <f t="shared" si="26"/>
        <v>88</v>
      </c>
      <c r="G89" s="48">
        <f>Q20</f>
        <v>45</v>
      </c>
      <c r="H89" s="161">
        <f t="shared" si="28"/>
        <v>1.8</v>
      </c>
      <c r="I89" s="7">
        <f t="shared" si="27"/>
        <v>158.4</v>
      </c>
      <c r="J89" s="6">
        <f t="shared" si="24"/>
        <v>3.52</v>
      </c>
      <c r="L89" s="17"/>
      <c r="M89"/>
      <c r="N89"/>
      <c r="O89"/>
      <c r="P89"/>
      <c r="Q89"/>
      <c r="R89"/>
    </row>
    <row r="90" spans="1:45" ht="15.75" customHeight="1" x14ac:dyDescent="0.25">
      <c r="A90" s="209"/>
      <c r="B90" s="57">
        <f t="shared" si="25"/>
        <v>2</v>
      </c>
      <c r="C90" s="164" t="s">
        <v>70</v>
      </c>
      <c r="D90" s="36" t="s">
        <v>70</v>
      </c>
      <c r="E90" s="8">
        <v>0</v>
      </c>
      <c r="F90" s="59">
        <f t="shared" si="26"/>
        <v>88</v>
      </c>
      <c r="G90" s="48">
        <f>Q27</f>
        <v>130</v>
      </c>
      <c r="H90" s="161">
        <f t="shared" si="28"/>
        <v>0</v>
      </c>
      <c r="I90" s="7">
        <f t="shared" si="27"/>
        <v>0</v>
      </c>
      <c r="J90" s="6">
        <f t="shared" si="24"/>
        <v>0</v>
      </c>
      <c r="L90"/>
      <c r="M90"/>
      <c r="N90"/>
      <c r="O90"/>
      <c r="P90"/>
      <c r="Q90"/>
      <c r="R90"/>
    </row>
    <row r="91" spans="1:45" ht="15.75" customHeight="1" x14ac:dyDescent="0.25">
      <c r="A91" s="174" t="s">
        <v>41</v>
      </c>
      <c r="B91" s="174"/>
      <c r="C91" s="174"/>
      <c r="D91" s="174"/>
      <c r="E91" s="45"/>
      <c r="F91" s="160"/>
      <c r="G91" s="160"/>
      <c r="H91" s="2">
        <f>SUM(H74:H90)</f>
        <v>60.999999999999993</v>
      </c>
      <c r="I91" s="2">
        <f>SUM(I74:I90)</f>
        <v>5368</v>
      </c>
      <c r="J91" s="45">
        <f>SUM(J74:J90)</f>
        <v>80.524631578947364</v>
      </c>
      <c r="L91"/>
      <c r="M91"/>
      <c r="N91"/>
      <c r="O91"/>
      <c r="P91"/>
      <c r="Q91"/>
      <c r="R91"/>
    </row>
    <row r="92" spans="1:45" ht="18" customHeight="1" x14ac:dyDescent="0.25">
      <c r="A92"/>
      <c r="B92"/>
      <c r="C92"/>
      <c r="D92"/>
      <c r="E92" s="27"/>
      <c r="F92"/>
      <c r="G92"/>
      <c r="H92"/>
      <c r="I92"/>
      <c r="J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</row>
    <row r="93" spans="1:45" customFormat="1" ht="11.25" hidden="1" customHeight="1" x14ac:dyDescent="0.25">
      <c r="E93" s="27"/>
    </row>
    <row r="94" spans="1:45" customFormat="1" ht="15.75" hidden="1" customHeight="1" x14ac:dyDescent="0.25">
      <c r="E94" s="27"/>
    </row>
    <row r="95" spans="1:45" customFormat="1" ht="15.75" hidden="1" customHeight="1" x14ac:dyDescent="0.25">
      <c r="E95" s="27"/>
    </row>
    <row r="96" spans="1:45" customFormat="1" ht="15.75" hidden="1" customHeight="1" x14ac:dyDescent="0.25">
      <c r="E96" s="27"/>
    </row>
    <row r="97" spans="1:45" customFormat="1" ht="15.75" hidden="1" customHeight="1" x14ac:dyDescent="0.25">
      <c r="E97" s="27"/>
    </row>
    <row r="98" spans="1:45" customFormat="1" ht="15.75" hidden="1" customHeight="1" x14ac:dyDescent="0.25">
      <c r="E98" s="27"/>
    </row>
    <row r="99" spans="1:45" customFormat="1" ht="15.75" hidden="1" customHeight="1" x14ac:dyDescent="0.25">
      <c r="E99" s="27"/>
    </row>
    <row r="100" spans="1:45" customFormat="1" ht="15.75" hidden="1" customHeight="1" x14ac:dyDescent="0.25">
      <c r="E100" s="27"/>
    </row>
    <row r="101" spans="1:45" customFormat="1" ht="15.75" hidden="1" customHeight="1" x14ac:dyDescent="0.25">
      <c r="E101" s="27"/>
    </row>
    <row r="102" spans="1:45" customFormat="1" ht="15.75" hidden="1" customHeight="1" x14ac:dyDescent="0.25">
      <c r="E102" s="27"/>
    </row>
    <row r="103" spans="1:45" customFormat="1" ht="15.75" hidden="1" customHeight="1" x14ac:dyDescent="0.25">
      <c r="E103" s="27"/>
    </row>
    <row r="104" spans="1:45" customFormat="1" ht="15.75" hidden="1" customHeight="1" x14ac:dyDescent="0.25">
      <c r="E104" s="27"/>
    </row>
    <row r="105" spans="1:45" customFormat="1" ht="15.75" hidden="1" customHeight="1" x14ac:dyDescent="0.25">
      <c r="E105" s="27"/>
      <c r="L105" s="13"/>
      <c r="M105" s="13"/>
      <c r="N105" s="13"/>
      <c r="O105" s="13"/>
      <c r="P105" s="13"/>
      <c r="Q105" s="22"/>
      <c r="R105" s="13"/>
    </row>
    <row r="106" spans="1:45" customFormat="1" ht="26.25" customHeight="1" x14ac:dyDescent="0.25">
      <c r="A106" s="189" t="s">
        <v>47</v>
      </c>
      <c r="B106" s="190"/>
      <c r="C106" s="10" t="s">
        <v>53</v>
      </c>
      <c r="D106" s="10" t="s">
        <v>60</v>
      </c>
      <c r="E106" s="11" t="s">
        <v>49</v>
      </c>
      <c r="F106" s="10" t="s">
        <v>1</v>
      </c>
      <c r="G106" s="10" t="s">
        <v>46</v>
      </c>
      <c r="H106" s="10" t="s">
        <v>50</v>
      </c>
      <c r="I106" s="10" t="s">
        <v>51</v>
      </c>
      <c r="J106" s="11" t="s">
        <v>2</v>
      </c>
      <c r="L106" s="13"/>
      <c r="M106" s="13"/>
      <c r="N106" s="13"/>
      <c r="O106" s="13"/>
      <c r="P106" s="13"/>
      <c r="Q106" s="22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</row>
    <row r="107" spans="1:45" ht="16.5" customHeight="1" x14ac:dyDescent="0.25">
      <c r="A107" s="201" t="s">
        <v>62</v>
      </c>
      <c r="B107" s="52">
        <v>3</v>
      </c>
      <c r="C107" s="182" t="s">
        <v>30</v>
      </c>
      <c r="D107" s="36" t="s">
        <v>75</v>
      </c>
      <c r="E107" s="6">
        <v>0.05</v>
      </c>
      <c r="F107" s="47">
        <f>B107*44</f>
        <v>132</v>
      </c>
      <c r="G107" s="47">
        <f>Q7</f>
        <v>80</v>
      </c>
      <c r="H107" s="5">
        <f>G107*E107</f>
        <v>4</v>
      </c>
      <c r="I107" s="7">
        <f t="shared" ref="I107:I116" si="29">J107*G107</f>
        <v>528</v>
      </c>
      <c r="J107" s="8">
        <f>F107*E107</f>
        <v>6.6000000000000005</v>
      </c>
    </row>
    <row r="108" spans="1:45" ht="14.25" customHeight="1" x14ac:dyDescent="0.25">
      <c r="A108" s="201"/>
      <c r="B108" s="60">
        <f>B107</f>
        <v>3</v>
      </c>
      <c r="C108" s="182"/>
      <c r="D108" s="36" t="s">
        <v>11</v>
      </c>
      <c r="E108" s="6">
        <v>2.9000000000000001E-2</v>
      </c>
      <c r="F108" s="58">
        <f>F107</f>
        <v>132</v>
      </c>
      <c r="G108" s="47">
        <f>Q12</f>
        <v>25</v>
      </c>
      <c r="H108" s="5">
        <f>G108*E108</f>
        <v>0.72500000000000009</v>
      </c>
      <c r="I108" s="7">
        <f t="shared" si="29"/>
        <v>95.7</v>
      </c>
      <c r="J108" s="8">
        <f t="shared" ref="J108:J127" si="30">F108*E108</f>
        <v>3.8280000000000003</v>
      </c>
    </row>
    <row r="109" spans="1:45" ht="17.25" customHeight="1" x14ac:dyDescent="0.25">
      <c r="A109" s="201"/>
      <c r="B109" s="60">
        <f t="shared" ref="B109:B127" si="31">B108</f>
        <v>3</v>
      </c>
      <c r="C109" s="182"/>
      <c r="D109" s="37" t="s">
        <v>7</v>
      </c>
      <c r="E109" s="6">
        <v>3.0000000000000001E-3</v>
      </c>
      <c r="F109" s="58">
        <f t="shared" ref="F109:F127" si="32">F108</f>
        <v>132</v>
      </c>
      <c r="G109" s="47">
        <f>Q22</f>
        <v>108</v>
      </c>
      <c r="H109" s="5">
        <f>G109*E109</f>
        <v>0.32400000000000001</v>
      </c>
      <c r="I109" s="7">
        <f t="shared" si="29"/>
        <v>42.768000000000001</v>
      </c>
      <c r="J109" s="8">
        <f t="shared" si="30"/>
        <v>0.39600000000000002</v>
      </c>
    </row>
    <row r="110" spans="1:45" ht="12.75" customHeight="1" x14ac:dyDescent="0.25">
      <c r="A110" s="201"/>
      <c r="B110" s="60">
        <f t="shared" si="31"/>
        <v>3</v>
      </c>
      <c r="C110" s="183" t="s">
        <v>31</v>
      </c>
      <c r="D110" s="36" t="s">
        <v>81</v>
      </c>
      <c r="E110" s="6">
        <f>H110/G110</f>
        <v>2.4453658536585356E-2</v>
      </c>
      <c r="F110" s="58">
        <f t="shared" si="32"/>
        <v>132</v>
      </c>
      <c r="G110" s="47">
        <f>Q17</f>
        <v>410</v>
      </c>
      <c r="H110" s="5">
        <f>61-H107-H108-H109-H111-H112-H113-H114-H115-H116-H117-H118-H119-H120-H121-H122-H123-H124-H125-H126-H127</f>
        <v>10.025999999999996</v>
      </c>
      <c r="I110" s="7">
        <f t="shared" si="29"/>
        <v>1323.4319999999993</v>
      </c>
      <c r="J110" s="8">
        <f t="shared" si="30"/>
        <v>3.2278829268292668</v>
      </c>
    </row>
    <row r="111" spans="1:45" ht="12.75" customHeight="1" x14ac:dyDescent="0.25">
      <c r="A111" s="201"/>
      <c r="B111" s="60">
        <f t="shared" si="31"/>
        <v>3</v>
      </c>
      <c r="C111" s="184"/>
      <c r="D111" s="36" t="s">
        <v>8</v>
      </c>
      <c r="E111" s="6">
        <v>0.05</v>
      </c>
      <c r="F111" s="58">
        <f t="shared" si="32"/>
        <v>132</v>
      </c>
      <c r="G111" s="47">
        <f>Q10</f>
        <v>25</v>
      </c>
      <c r="H111" s="5">
        <f t="shared" ref="H111:H116" si="33">G111*E111</f>
        <v>1.25</v>
      </c>
      <c r="I111" s="7">
        <f t="shared" si="29"/>
        <v>165</v>
      </c>
      <c r="J111" s="8">
        <f t="shared" si="30"/>
        <v>6.6000000000000005</v>
      </c>
    </row>
    <row r="112" spans="1:45" ht="14.25" customHeight="1" x14ac:dyDescent="0.25">
      <c r="A112" s="201"/>
      <c r="B112" s="60">
        <f t="shared" si="31"/>
        <v>3</v>
      </c>
      <c r="C112" s="184"/>
      <c r="D112" s="36" t="s">
        <v>87</v>
      </c>
      <c r="E112" s="6">
        <v>6.0000000000000001E-3</v>
      </c>
      <c r="F112" s="58">
        <f t="shared" si="32"/>
        <v>132</v>
      </c>
      <c r="G112" s="47">
        <f>Q18</f>
        <v>82</v>
      </c>
      <c r="H112" s="5">
        <f t="shared" si="33"/>
        <v>0.49199999999999999</v>
      </c>
      <c r="I112" s="7">
        <f t="shared" si="29"/>
        <v>64.944000000000003</v>
      </c>
      <c r="J112" s="8">
        <f t="shared" si="30"/>
        <v>0.79200000000000004</v>
      </c>
    </row>
    <row r="113" spans="1:17" ht="17.25" customHeight="1" x14ac:dyDescent="0.25">
      <c r="A113" s="201"/>
      <c r="B113" s="60">
        <f t="shared" si="31"/>
        <v>3</v>
      </c>
      <c r="C113" s="184"/>
      <c r="D113" s="36" t="s">
        <v>9</v>
      </c>
      <c r="E113" s="6">
        <v>7.0000000000000001E-3</v>
      </c>
      <c r="F113" s="58">
        <f t="shared" si="32"/>
        <v>132</v>
      </c>
      <c r="G113" s="47">
        <f>Q11</f>
        <v>25</v>
      </c>
      <c r="H113" s="5">
        <f t="shared" si="33"/>
        <v>0.17500000000000002</v>
      </c>
      <c r="I113" s="7">
        <f t="shared" si="29"/>
        <v>23.1</v>
      </c>
      <c r="J113" s="8">
        <f t="shared" si="30"/>
        <v>0.92400000000000004</v>
      </c>
      <c r="K113" s="13"/>
      <c r="Q113" s="13"/>
    </row>
    <row r="114" spans="1:17" ht="12.75" x14ac:dyDescent="0.25">
      <c r="A114" s="201"/>
      <c r="B114" s="60">
        <f t="shared" si="31"/>
        <v>3</v>
      </c>
      <c r="C114" s="184"/>
      <c r="D114" s="37" t="s">
        <v>11</v>
      </c>
      <c r="E114" s="6">
        <v>8.0000000000000002E-3</v>
      </c>
      <c r="F114" s="58">
        <f t="shared" si="32"/>
        <v>132</v>
      </c>
      <c r="G114" s="47">
        <f>Q12</f>
        <v>25</v>
      </c>
      <c r="H114" s="5">
        <f t="shared" si="33"/>
        <v>0.2</v>
      </c>
      <c r="I114" s="7">
        <f t="shared" si="29"/>
        <v>26.400000000000002</v>
      </c>
      <c r="J114" s="8">
        <f t="shared" si="30"/>
        <v>1.056</v>
      </c>
      <c r="K114" s="13"/>
      <c r="Q114" s="13"/>
    </row>
    <row r="115" spans="1:17" ht="12.75" x14ac:dyDescent="0.25">
      <c r="A115" s="201"/>
      <c r="B115" s="60">
        <f t="shared" si="31"/>
        <v>3</v>
      </c>
      <c r="C115" s="184"/>
      <c r="D115" s="37" t="s">
        <v>7</v>
      </c>
      <c r="E115" s="6">
        <v>3.0000000000000001E-3</v>
      </c>
      <c r="F115" s="58">
        <f t="shared" si="32"/>
        <v>132</v>
      </c>
      <c r="G115" s="47">
        <f>Q22</f>
        <v>108</v>
      </c>
      <c r="H115" s="5">
        <f t="shared" si="33"/>
        <v>0.32400000000000001</v>
      </c>
      <c r="I115" s="7">
        <f t="shared" si="29"/>
        <v>42.768000000000001</v>
      </c>
      <c r="J115" s="8">
        <f t="shared" si="30"/>
        <v>0.39600000000000002</v>
      </c>
      <c r="K115" s="13"/>
      <c r="Q115" s="13"/>
    </row>
    <row r="116" spans="1:17" ht="12.75" x14ac:dyDescent="0.25">
      <c r="A116" s="201"/>
      <c r="B116" s="60">
        <f t="shared" si="31"/>
        <v>3</v>
      </c>
      <c r="C116" s="184"/>
      <c r="D116" s="37" t="s">
        <v>32</v>
      </c>
      <c r="E116" s="6">
        <v>6.0000000000000001E-3</v>
      </c>
      <c r="F116" s="58">
        <f t="shared" si="32"/>
        <v>132</v>
      </c>
      <c r="G116" s="47">
        <f>Q13</f>
        <v>200</v>
      </c>
      <c r="H116" s="5">
        <f t="shared" si="33"/>
        <v>1.2</v>
      </c>
      <c r="I116" s="7">
        <f t="shared" si="29"/>
        <v>158.4</v>
      </c>
      <c r="J116" s="8">
        <f t="shared" si="30"/>
        <v>0.79200000000000004</v>
      </c>
      <c r="K116" s="13"/>
      <c r="Q116" s="13"/>
    </row>
    <row r="117" spans="1:17" ht="12.75" x14ac:dyDescent="0.25">
      <c r="A117" s="201"/>
      <c r="B117" s="60">
        <f t="shared" si="31"/>
        <v>3</v>
      </c>
      <c r="C117" s="185"/>
      <c r="D117" s="37" t="s">
        <v>79</v>
      </c>
      <c r="E117" s="6">
        <v>0.188</v>
      </c>
      <c r="F117" s="58">
        <f t="shared" si="32"/>
        <v>132</v>
      </c>
      <c r="G117" s="47"/>
      <c r="H117" s="5"/>
      <c r="I117" s="7"/>
      <c r="J117" s="8">
        <f t="shared" si="30"/>
        <v>24.815999999999999</v>
      </c>
      <c r="K117" s="13"/>
      <c r="Q117" s="13"/>
    </row>
    <row r="118" spans="1:17" ht="12.75" x14ac:dyDescent="0.25">
      <c r="A118" s="201"/>
      <c r="B118" s="60">
        <f t="shared" si="31"/>
        <v>3</v>
      </c>
      <c r="C118" s="186" t="s">
        <v>86</v>
      </c>
      <c r="D118" s="36" t="s">
        <v>81</v>
      </c>
      <c r="E118" s="6">
        <v>4.9000000000000002E-2</v>
      </c>
      <c r="F118" s="58">
        <f t="shared" si="32"/>
        <v>132</v>
      </c>
      <c r="G118" s="47">
        <f>Q17</f>
        <v>410</v>
      </c>
      <c r="H118" s="5">
        <f t="shared" ref="H118:H125" si="34">G118*E118</f>
        <v>20.09</v>
      </c>
      <c r="I118" s="7">
        <f t="shared" ref="I118:I125" si="35">J118*G118</f>
        <v>2651.88</v>
      </c>
      <c r="J118" s="8">
        <f t="shared" si="30"/>
        <v>6.468</v>
      </c>
      <c r="K118" s="13"/>
      <c r="Q118" s="13"/>
    </row>
    <row r="119" spans="1:17" ht="12.75" x14ac:dyDescent="0.25">
      <c r="A119" s="201"/>
      <c r="B119" s="60">
        <f t="shared" si="31"/>
        <v>3</v>
      </c>
      <c r="C119" s="187"/>
      <c r="D119" s="36" t="s">
        <v>9</v>
      </c>
      <c r="E119" s="6">
        <v>3.0000000000000001E-3</v>
      </c>
      <c r="F119" s="58">
        <f t="shared" si="32"/>
        <v>132</v>
      </c>
      <c r="G119" s="47">
        <f>Q11</f>
        <v>25</v>
      </c>
      <c r="H119" s="5">
        <f t="shared" si="34"/>
        <v>7.4999999999999997E-2</v>
      </c>
      <c r="I119" s="7">
        <f t="shared" si="35"/>
        <v>9.9</v>
      </c>
      <c r="J119" s="8">
        <f t="shared" si="30"/>
        <v>0.39600000000000002</v>
      </c>
      <c r="K119" s="13"/>
      <c r="Q119" s="13"/>
    </row>
    <row r="120" spans="1:17" ht="12.75" x14ac:dyDescent="0.25">
      <c r="A120" s="201"/>
      <c r="B120" s="60">
        <f t="shared" si="31"/>
        <v>3</v>
      </c>
      <c r="C120" s="188"/>
      <c r="D120" s="36" t="s">
        <v>11</v>
      </c>
      <c r="E120" s="6">
        <v>3.0000000000000001E-3</v>
      </c>
      <c r="F120" s="58">
        <f t="shared" si="32"/>
        <v>132</v>
      </c>
      <c r="G120" s="47">
        <f>Q12</f>
        <v>25</v>
      </c>
      <c r="H120" s="5">
        <f t="shared" si="34"/>
        <v>7.4999999999999997E-2</v>
      </c>
      <c r="I120" s="7">
        <f t="shared" si="35"/>
        <v>9.9</v>
      </c>
      <c r="J120" s="8">
        <f t="shared" si="30"/>
        <v>0.39600000000000002</v>
      </c>
      <c r="K120" s="13"/>
      <c r="Q120" s="13"/>
    </row>
    <row r="121" spans="1:17" ht="12.75" x14ac:dyDescent="0.25">
      <c r="A121" s="201"/>
      <c r="B121" s="60">
        <f t="shared" si="31"/>
        <v>3</v>
      </c>
      <c r="C121" s="208" t="s">
        <v>42</v>
      </c>
      <c r="D121" s="36" t="s">
        <v>43</v>
      </c>
      <c r="E121" s="6">
        <v>5.0999999999999997E-2</v>
      </c>
      <c r="F121" s="58">
        <f t="shared" si="32"/>
        <v>132</v>
      </c>
      <c r="G121" s="47">
        <f>Q37</f>
        <v>60</v>
      </c>
      <c r="H121" s="5">
        <f t="shared" si="34"/>
        <v>3.0599999999999996</v>
      </c>
      <c r="I121" s="7">
        <f t="shared" si="35"/>
        <v>403.91999999999996</v>
      </c>
      <c r="J121" s="8">
        <f t="shared" si="30"/>
        <v>6.7319999999999993</v>
      </c>
      <c r="K121" s="13"/>
      <c r="Q121" s="13"/>
    </row>
    <row r="122" spans="1:17" ht="12.75" x14ac:dyDescent="0.25">
      <c r="A122" s="201"/>
      <c r="B122" s="60">
        <f t="shared" si="31"/>
        <v>3</v>
      </c>
      <c r="C122" s="208"/>
      <c r="D122" s="36" t="s">
        <v>27</v>
      </c>
      <c r="E122" s="6">
        <v>5.0000000000000001E-3</v>
      </c>
      <c r="F122" s="58">
        <f t="shared" si="32"/>
        <v>132</v>
      </c>
      <c r="G122" s="47">
        <f>Q14</f>
        <v>680</v>
      </c>
      <c r="H122" s="5">
        <f t="shared" si="34"/>
        <v>3.4</v>
      </c>
      <c r="I122" s="7">
        <f t="shared" si="35"/>
        <v>448.8</v>
      </c>
      <c r="J122" s="8">
        <f t="shared" si="30"/>
        <v>0.66</v>
      </c>
      <c r="K122" s="13"/>
      <c r="Q122" s="13"/>
    </row>
    <row r="123" spans="1:17" ht="12.75" x14ac:dyDescent="0.25">
      <c r="A123" s="201"/>
      <c r="B123" s="60">
        <f t="shared" si="31"/>
        <v>3</v>
      </c>
      <c r="C123" s="205" t="s">
        <v>163</v>
      </c>
      <c r="D123" s="36" t="s">
        <v>76</v>
      </c>
      <c r="E123" s="6">
        <v>0.05</v>
      </c>
      <c r="F123" s="58">
        <f t="shared" si="32"/>
        <v>132</v>
      </c>
      <c r="G123" s="47">
        <f>Q19</f>
        <v>240</v>
      </c>
      <c r="H123" s="5">
        <f t="shared" si="34"/>
        <v>12</v>
      </c>
      <c r="I123" s="7">
        <f t="shared" si="35"/>
        <v>1584.0000000000002</v>
      </c>
      <c r="J123" s="8">
        <f t="shared" si="30"/>
        <v>6.6000000000000005</v>
      </c>
      <c r="K123" s="13"/>
      <c r="Q123" s="13"/>
    </row>
    <row r="124" spans="1:17" ht="12.75" x14ac:dyDescent="0.25">
      <c r="A124" s="201"/>
      <c r="B124" s="60">
        <f t="shared" si="31"/>
        <v>3</v>
      </c>
      <c r="C124" s="206"/>
      <c r="D124" s="36" t="s">
        <v>12</v>
      </c>
      <c r="E124" s="6">
        <v>2.4E-2</v>
      </c>
      <c r="F124" s="58">
        <f t="shared" si="32"/>
        <v>132</v>
      </c>
      <c r="G124" s="47">
        <f>Q15</f>
        <v>66</v>
      </c>
      <c r="H124" s="5">
        <f t="shared" si="34"/>
        <v>1.5840000000000001</v>
      </c>
      <c r="I124" s="7">
        <f t="shared" si="35"/>
        <v>209.08800000000002</v>
      </c>
      <c r="J124" s="8">
        <f t="shared" si="30"/>
        <v>3.1680000000000001</v>
      </c>
      <c r="K124" s="13"/>
      <c r="Q124" s="13"/>
    </row>
    <row r="125" spans="1:17" ht="12.75" x14ac:dyDescent="0.25">
      <c r="A125" s="201"/>
      <c r="B125" s="60">
        <f t="shared" si="31"/>
        <v>3</v>
      </c>
      <c r="C125" s="206"/>
      <c r="D125" s="36" t="s">
        <v>13</v>
      </c>
      <c r="E125" s="40">
        <v>2.0000000000000001E-4</v>
      </c>
      <c r="F125" s="58">
        <f t="shared" si="32"/>
        <v>132</v>
      </c>
      <c r="G125" s="47">
        <f>Q16</f>
        <v>1000</v>
      </c>
      <c r="H125" s="5">
        <f t="shared" si="34"/>
        <v>0.2</v>
      </c>
      <c r="I125" s="7">
        <f t="shared" si="35"/>
        <v>26.4</v>
      </c>
      <c r="J125" s="8">
        <f t="shared" si="30"/>
        <v>2.64E-2</v>
      </c>
      <c r="K125" s="13"/>
      <c r="Q125" s="13"/>
    </row>
    <row r="126" spans="1:17" ht="12.75" x14ac:dyDescent="0.25">
      <c r="A126" s="201"/>
      <c r="B126" s="60">
        <f t="shared" si="31"/>
        <v>3</v>
      </c>
      <c r="C126" s="207"/>
      <c r="D126" s="36" t="s">
        <v>79</v>
      </c>
      <c r="E126" s="6">
        <v>0.17199999999999999</v>
      </c>
      <c r="F126" s="58">
        <f t="shared" si="32"/>
        <v>132</v>
      </c>
      <c r="G126" s="47"/>
      <c r="H126" s="5"/>
      <c r="I126" s="7"/>
      <c r="J126" s="8">
        <f t="shared" si="30"/>
        <v>22.703999999999997</v>
      </c>
      <c r="K126" s="13"/>
      <c r="Q126" s="13"/>
    </row>
    <row r="127" spans="1:17" ht="12.75" x14ac:dyDescent="0.25">
      <c r="A127" s="201"/>
      <c r="B127" s="60">
        <f t="shared" si="31"/>
        <v>3</v>
      </c>
      <c r="C127" s="3" t="s">
        <v>38</v>
      </c>
      <c r="D127" s="41" t="s">
        <v>38</v>
      </c>
      <c r="E127" s="6">
        <v>0.04</v>
      </c>
      <c r="F127" s="58">
        <f t="shared" si="32"/>
        <v>132</v>
      </c>
      <c r="G127" s="47">
        <f>Q20</f>
        <v>45</v>
      </c>
      <c r="H127" s="5">
        <f>G127*E127</f>
        <v>1.8</v>
      </c>
      <c r="I127" s="7">
        <f>J127*G127</f>
        <v>237.60000000000002</v>
      </c>
      <c r="J127" s="8">
        <f t="shared" si="30"/>
        <v>5.28</v>
      </c>
      <c r="K127" s="13"/>
      <c r="Q127" s="13"/>
    </row>
    <row r="128" spans="1:17" ht="12.75" x14ac:dyDescent="0.25">
      <c r="A128" s="174" t="s">
        <v>41</v>
      </c>
      <c r="B128" s="174"/>
      <c r="C128" s="174"/>
      <c r="D128" s="174"/>
      <c r="E128" s="45"/>
      <c r="F128" s="160"/>
      <c r="G128" s="160"/>
      <c r="H128" s="2">
        <f>SUM(H107:H127)</f>
        <v>61.000000000000007</v>
      </c>
      <c r="I128" s="2">
        <f>SUM(I107:I127)</f>
        <v>8051.9999999999991</v>
      </c>
      <c r="J128" s="45">
        <f>SUM(J107:J127)</f>
        <v>101.85828292682926</v>
      </c>
      <c r="K128" s="13"/>
      <c r="Q128" s="13"/>
    </row>
    <row r="129" spans="1:17" ht="12.75" x14ac:dyDescent="0.25">
      <c r="A129" s="201" t="s">
        <v>63</v>
      </c>
      <c r="B129" s="52">
        <v>2</v>
      </c>
      <c r="C129" s="182" t="s">
        <v>78</v>
      </c>
      <c r="D129" s="36" t="s">
        <v>6</v>
      </c>
      <c r="E129" s="6">
        <v>4.5999999999999999E-2</v>
      </c>
      <c r="F129" s="47">
        <f>B129*34</f>
        <v>68</v>
      </c>
      <c r="G129" s="47">
        <f>Q9</f>
        <v>30</v>
      </c>
      <c r="H129" s="5">
        <f t="shared" ref="H129:H137" si="36">G129*E129</f>
        <v>1.38</v>
      </c>
      <c r="I129" s="7">
        <f t="shared" ref="I129:I137" si="37">J129*G129</f>
        <v>93.84</v>
      </c>
      <c r="J129" s="8">
        <f>F129*E129</f>
        <v>3.1280000000000001</v>
      </c>
      <c r="K129" s="13"/>
      <c r="Q129" s="13"/>
    </row>
    <row r="130" spans="1:17" ht="12.75" x14ac:dyDescent="0.25">
      <c r="A130" s="201"/>
      <c r="B130" s="60">
        <f>B129</f>
        <v>2</v>
      </c>
      <c r="C130" s="182"/>
      <c r="D130" s="36" t="s">
        <v>35</v>
      </c>
      <c r="E130" s="6">
        <v>0.02</v>
      </c>
      <c r="F130" s="58">
        <f>F129</f>
        <v>68</v>
      </c>
      <c r="G130" s="48">
        <f>Q38</f>
        <v>130</v>
      </c>
      <c r="H130" s="5">
        <f t="shared" si="36"/>
        <v>2.6</v>
      </c>
      <c r="I130" s="7">
        <f t="shared" si="37"/>
        <v>176.8</v>
      </c>
      <c r="J130" s="8">
        <f t="shared" ref="J130:J151" si="38">F130*E130</f>
        <v>1.36</v>
      </c>
      <c r="K130" s="13"/>
      <c r="Q130" s="13"/>
    </row>
    <row r="131" spans="1:17" ht="12.75" x14ac:dyDescent="0.25">
      <c r="A131" s="201"/>
      <c r="B131" s="60">
        <f t="shared" ref="B131:B151" si="39">B130</f>
        <v>2</v>
      </c>
      <c r="C131" s="182"/>
      <c r="D131" s="37" t="s">
        <v>7</v>
      </c>
      <c r="E131" s="6">
        <v>3.0000000000000001E-3</v>
      </c>
      <c r="F131" s="58">
        <f t="shared" ref="F131:F151" si="40">F130</f>
        <v>68</v>
      </c>
      <c r="G131" s="49">
        <f>Q22</f>
        <v>108</v>
      </c>
      <c r="H131" s="5">
        <f t="shared" si="36"/>
        <v>0.32400000000000001</v>
      </c>
      <c r="I131" s="7">
        <f t="shared" si="37"/>
        <v>22.032</v>
      </c>
      <c r="J131" s="8">
        <f t="shared" si="38"/>
        <v>0.20400000000000001</v>
      </c>
      <c r="K131" s="13"/>
      <c r="Q131" s="13"/>
    </row>
    <row r="132" spans="1:17" ht="12.75" x14ac:dyDescent="0.25">
      <c r="A132" s="201"/>
      <c r="B132" s="60">
        <f t="shared" si="39"/>
        <v>2</v>
      </c>
      <c r="C132" s="182"/>
      <c r="D132" s="36" t="s">
        <v>9</v>
      </c>
      <c r="E132" s="6">
        <v>1.3000000000000001E-2</v>
      </c>
      <c r="F132" s="58">
        <f t="shared" si="40"/>
        <v>68</v>
      </c>
      <c r="G132" s="49">
        <f>Q11</f>
        <v>25</v>
      </c>
      <c r="H132" s="5">
        <f t="shared" si="36"/>
        <v>0.32500000000000001</v>
      </c>
      <c r="I132" s="7">
        <f t="shared" si="37"/>
        <v>22.1</v>
      </c>
      <c r="J132" s="8">
        <f t="shared" si="38"/>
        <v>0.88400000000000012</v>
      </c>
      <c r="K132" s="13"/>
      <c r="Q132" s="13"/>
    </row>
    <row r="133" spans="1:17" ht="12.75" x14ac:dyDescent="0.25">
      <c r="A133" s="201"/>
      <c r="B133" s="60">
        <f t="shared" si="39"/>
        <v>2</v>
      </c>
      <c r="C133" s="183" t="s">
        <v>72</v>
      </c>
      <c r="D133" s="36" t="s">
        <v>8</v>
      </c>
      <c r="E133" s="6">
        <v>0.107</v>
      </c>
      <c r="F133" s="58">
        <f t="shared" si="40"/>
        <v>68</v>
      </c>
      <c r="G133" s="47">
        <f>Q10</f>
        <v>25</v>
      </c>
      <c r="H133" s="5">
        <f t="shared" si="36"/>
        <v>2.6749999999999998</v>
      </c>
      <c r="I133" s="42">
        <f t="shared" si="37"/>
        <v>181.9</v>
      </c>
      <c r="J133" s="28">
        <f t="shared" si="38"/>
        <v>7.2759999999999998</v>
      </c>
      <c r="K133" s="13"/>
      <c r="Q133" s="13"/>
    </row>
    <row r="134" spans="1:17" ht="12.75" x14ac:dyDescent="0.25">
      <c r="A134" s="201"/>
      <c r="B134" s="60">
        <f t="shared" si="39"/>
        <v>2</v>
      </c>
      <c r="C134" s="184"/>
      <c r="D134" s="36" t="s">
        <v>73</v>
      </c>
      <c r="E134" s="6">
        <v>5.0000000000000001E-3</v>
      </c>
      <c r="F134" s="58">
        <f t="shared" si="40"/>
        <v>68</v>
      </c>
      <c r="G134" s="47">
        <f>Q39</f>
        <v>40</v>
      </c>
      <c r="H134" s="5">
        <f t="shared" si="36"/>
        <v>0.2</v>
      </c>
      <c r="I134" s="42">
        <f t="shared" si="37"/>
        <v>13.600000000000001</v>
      </c>
      <c r="J134" s="28">
        <f t="shared" si="38"/>
        <v>0.34</v>
      </c>
      <c r="K134" s="13"/>
      <c r="Q134" s="13"/>
    </row>
    <row r="135" spans="1:17" ht="12.75" x14ac:dyDescent="0.25">
      <c r="A135" s="201"/>
      <c r="B135" s="60">
        <f t="shared" si="39"/>
        <v>2</v>
      </c>
      <c r="C135" s="184"/>
      <c r="D135" s="36" t="s">
        <v>9</v>
      </c>
      <c r="E135" s="6">
        <v>1.3000000000000001E-2</v>
      </c>
      <c r="F135" s="58">
        <f t="shared" si="40"/>
        <v>68</v>
      </c>
      <c r="G135" s="47">
        <f>Q11</f>
        <v>25</v>
      </c>
      <c r="H135" s="5">
        <f t="shared" si="36"/>
        <v>0.32500000000000001</v>
      </c>
      <c r="I135" s="42">
        <f t="shared" si="37"/>
        <v>22.1</v>
      </c>
      <c r="J135" s="28">
        <f t="shared" si="38"/>
        <v>0.88400000000000012</v>
      </c>
      <c r="K135" s="13"/>
      <c r="Q135" s="13"/>
    </row>
    <row r="136" spans="1:17" ht="12.75" x14ac:dyDescent="0.25">
      <c r="A136" s="201"/>
      <c r="B136" s="60">
        <f t="shared" si="39"/>
        <v>2</v>
      </c>
      <c r="C136" s="184"/>
      <c r="D136" s="37" t="s">
        <v>11</v>
      </c>
      <c r="E136" s="6">
        <v>6.0000000000000001E-3</v>
      </c>
      <c r="F136" s="58">
        <f t="shared" si="40"/>
        <v>68</v>
      </c>
      <c r="G136" s="47">
        <f>Q12</f>
        <v>25</v>
      </c>
      <c r="H136" s="5">
        <f t="shared" si="36"/>
        <v>0.15</v>
      </c>
      <c r="I136" s="42">
        <f t="shared" si="37"/>
        <v>10.200000000000001</v>
      </c>
      <c r="J136" s="28">
        <f t="shared" si="38"/>
        <v>0.40800000000000003</v>
      </c>
      <c r="K136" s="13"/>
      <c r="Q136" s="13"/>
    </row>
    <row r="137" spans="1:17" ht="12.75" x14ac:dyDescent="0.25">
      <c r="A137" s="201"/>
      <c r="B137" s="60">
        <f t="shared" si="39"/>
        <v>2</v>
      </c>
      <c r="C137" s="184"/>
      <c r="D137" s="37" t="s">
        <v>7</v>
      </c>
      <c r="E137" s="6">
        <v>5.0000000000000001E-3</v>
      </c>
      <c r="F137" s="58">
        <f t="shared" si="40"/>
        <v>68</v>
      </c>
      <c r="G137" s="47">
        <f>Q22</f>
        <v>108</v>
      </c>
      <c r="H137" s="5">
        <f t="shared" si="36"/>
        <v>0.54</v>
      </c>
      <c r="I137" s="42">
        <f t="shared" si="37"/>
        <v>36.720000000000006</v>
      </c>
      <c r="J137" s="28">
        <f t="shared" si="38"/>
        <v>0.34</v>
      </c>
      <c r="K137" s="13"/>
      <c r="Q137" s="13"/>
    </row>
    <row r="138" spans="1:17" ht="12.75" x14ac:dyDescent="0.25">
      <c r="A138" s="201"/>
      <c r="B138" s="60">
        <f t="shared" si="39"/>
        <v>2</v>
      </c>
      <c r="C138" s="185"/>
      <c r="D138" s="37" t="s">
        <v>79</v>
      </c>
      <c r="E138" s="6">
        <v>0.188</v>
      </c>
      <c r="F138" s="58">
        <f t="shared" si="40"/>
        <v>68</v>
      </c>
      <c r="G138" s="47"/>
      <c r="H138" s="5"/>
      <c r="I138" s="42"/>
      <c r="J138" s="28">
        <f t="shared" si="38"/>
        <v>12.784000000000001</v>
      </c>
      <c r="K138" s="13"/>
      <c r="Q138" s="13"/>
    </row>
    <row r="139" spans="1:17" ht="12.75" x14ac:dyDescent="0.25">
      <c r="A139" s="201"/>
      <c r="B139" s="60">
        <f t="shared" si="39"/>
        <v>2</v>
      </c>
      <c r="C139" s="205" t="s">
        <v>71</v>
      </c>
      <c r="D139" s="36" t="s">
        <v>81</v>
      </c>
      <c r="E139" s="6">
        <f>H139/G139</f>
        <v>7.5990243902439011E-2</v>
      </c>
      <c r="F139" s="58">
        <f t="shared" si="40"/>
        <v>68</v>
      </c>
      <c r="G139" s="47">
        <f>Q17</f>
        <v>410</v>
      </c>
      <c r="H139" s="5">
        <f>61-H129-H130-H131-H132-H133-H134-H135-H136-H137-H138-H140-H141-H142-H143-H144-H145-H146-H147-H148-H149-H150-H151</f>
        <v>31.155999999999995</v>
      </c>
      <c r="I139" s="42">
        <f t="shared" ref="I139:I149" si="41">J139*G139</f>
        <v>2118.6079999999993</v>
      </c>
      <c r="J139" s="28">
        <f t="shared" si="38"/>
        <v>5.1673365853658524</v>
      </c>
      <c r="K139" s="13"/>
      <c r="Q139" s="13"/>
    </row>
    <row r="140" spans="1:17" ht="12.75" x14ac:dyDescent="0.25">
      <c r="A140" s="201"/>
      <c r="B140" s="60">
        <f t="shared" si="39"/>
        <v>2</v>
      </c>
      <c r="C140" s="206"/>
      <c r="D140" s="37" t="s">
        <v>7</v>
      </c>
      <c r="E140" s="6">
        <v>5.0000000000000001E-3</v>
      </c>
      <c r="F140" s="58">
        <f t="shared" si="40"/>
        <v>68</v>
      </c>
      <c r="G140" s="47">
        <f>Q22</f>
        <v>108</v>
      </c>
      <c r="H140" s="5">
        <f t="shared" ref="H140:H149" si="42">G140*E140</f>
        <v>0.54</v>
      </c>
      <c r="I140" s="42">
        <f t="shared" si="41"/>
        <v>36.720000000000006</v>
      </c>
      <c r="J140" s="28">
        <f t="shared" si="38"/>
        <v>0.34</v>
      </c>
      <c r="K140" s="13"/>
      <c r="Q140" s="13"/>
    </row>
    <row r="141" spans="1:17" ht="12.75" x14ac:dyDescent="0.25">
      <c r="A141" s="201"/>
      <c r="B141" s="60">
        <f t="shared" si="39"/>
        <v>2</v>
      </c>
      <c r="C141" s="206"/>
      <c r="D141" s="37" t="s">
        <v>32</v>
      </c>
      <c r="E141" s="6">
        <v>1.2E-2</v>
      </c>
      <c r="F141" s="58">
        <f t="shared" si="40"/>
        <v>68</v>
      </c>
      <c r="G141" s="49">
        <f>Q13</f>
        <v>200</v>
      </c>
      <c r="H141" s="5">
        <f t="shared" si="42"/>
        <v>2.4</v>
      </c>
      <c r="I141" s="42">
        <f t="shared" si="41"/>
        <v>163.20000000000002</v>
      </c>
      <c r="J141" s="28">
        <f t="shared" si="38"/>
        <v>0.81600000000000006</v>
      </c>
      <c r="K141" s="13"/>
      <c r="Q141" s="13"/>
    </row>
    <row r="142" spans="1:17" ht="12.75" x14ac:dyDescent="0.25">
      <c r="A142" s="201"/>
      <c r="B142" s="60">
        <f t="shared" si="39"/>
        <v>2</v>
      </c>
      <c r="C142" s="206"/>
      <c r="D142" s="37" t="s">
        <v>11</v>
      </c>
      <c r="E142" s="6">
        <v>1.7999999999999999E-2</v>
      </c>
      <c r="F142" s="58">
        <f t="shared" si="40"/>
        <v>68</v>
      </c>
      <c r="G142" s="47">
        <f>Q12</f>
        <v>25</v>
      </c>
      <c r="H142" s="5">
        <f t="shared" si="42"/>
        <v>0.44999999999999996</v>
      </c>
      <c r="I142" s="42">
        <f t="shared" si="41"/>
        <v>30.599999999999998</v>
      </c>
      <c r="J142" s="28">
        <f t="shared" si="38"/>
        <v>1.224</v>
      </c>
      <c r="K142" s="13"/>
      <c r="Q142" s="13"/>
    </row>
    <row r="143" spans="1:17" ht="12.75" x14ac:dyDescent="0.25">
      <c r="A143" s="201"/>
      <c r="B143" s="60">
        <f t="shared" si="39"/>
        <v>2</v>
      </c>
      <c r="C143" s="207"/>
      <c r="D143" s="36" t="s">
        <v>16</v>
      </c>
      <c r="E143" s="6">
        <v>4.0000000000000001E-3</v>
      </c>
      <c r="F143" s="58">
        <f t="shared" si="40"/>
        <v>68</v>
      </c>
      <c r="G143" s="47">
        <f>Q40</f>
        <v>55</v>
      </c>
      <c r="H143" s="5">
        <f t="shared" si="42"/>
        <v>0.22</v>
      </c>
      <c r="I143" s="42">
        <f t="shared" si="41"/>
        <v>14.96</v>
      </c>
      <c r="J143" s="28">
        <f t="shared" si="38"/>
        <v>0.27200000000000002</v>
      </c>
      <c r="K143" s="13"/>
      <c r="Q143" s="13"/>
    </row>
    <row r="144" spans="1:17" ht="12.75" x14ac:dyDescent="0.25">
      <c r="A144" s="201"/>
      <c r="B144" s="60">
        <f t="shared" si="39"/>
        <v>2</v>
      </c>
      <c r="C144" s="192" t="s">
        <v>37</v>
      </c>
      <c r="D144" s="36" t="s">
        <v>8</v>
      </c>
      <c r="E144" s="6">
        <v>0.17100000000000001</v>
      </c>
      <c r="F144" s="58">
        <f t="shared" si="40"/>
        <v>68</v>
      </c>
      <c r="G144" s="47">
        <f>Q10</f>
        <v>25</v>
      </c>
      <c r="H144" s="5">
        <f t="shared" si="42"/>
        <v>4.2750000000000004</v>
      </c>
      <c r="I144" s="7">
        <f t="shared" si="41"/>
        <v>290.7</v>
      </c>
      <c r="J144" s="8">
        <f t="shared" si="38"/>
        <v>11.628</v>
      </c>
      <c r="K144" s="13"/>
      <c r="Q144" s="13"/>
    </row>
    <row r="145" spans="1:45" ht="15.75" customHeight="1" x14ac:dyDescent="0.25">
      <c r="A145" s="201"/>
      <c r="B145" s="60">
        <f t="shared" si="39"/>
        <v>2</v>
      </c>
      <c r="C145" s="193"/>
      <c r="D145" s="36" t="s">
        <v>27</v>
      </c>
      <c r="E145" s="6">
        <v>5.0000000000000001E-3</v>
      </c>
      <c r="F145" s="58">
        <f t="shared" si="40"/>
        <v>68</v>
      </c>
      <c r="G145" s="47">
        <f>Q14</f>
        <v>680</v>
      </c>
      <c r="H145" s="5">
        <f t="shared" si="42"/>
        <v>3.4</v>
      </c>
      <c r="I145" s="7">
        <f t="shared" si="41"/>
        <v>231.20000000000002</v>
      </c>
      <c r="J145" s="8">
        <f t="shared" si="38"/>
        <v>0.34</v>
      </c>
    </row>
    <row r="146" spans="1:45" ht="15.75" customHeight="1" x14ac:dyDescent="0.25">
      <c r="A146" s="201"/>
      <c r="B146" s="60">
        <f t="shared" si="39"/>
        <v>2</v>
      </c>
      <c r="C146" s="194"/>
      <c r="D146" s="36" t="s">
        <v>69</v>
      </c>
      <c r="E146" s="6">
        <v>2.4E-2</v>
      </c>
      <c r="F146" s="58">
        <f t="shared" si="40"/>
        <v>68</v>
      </c>
      <c r="G146" s="47">
        <f>Q24</f>
        <v>80</v>
      </c>
      <c r="H146" s="5">
        <f t="shared" si="42"/>
        <v>1.92</v>
      </c>
      <c r="I146" s="7">
        <f t="shared" si="41"/>
        <v>130.56</v>
      </c>
      <c r="J146" s="8">
        <f t="shared" si="38"/>
        <v>1.6320000000000001</v>
      </c>
      <c r="L146"/>
      <c r="M146"/>
      <c r="N146"/>
      <c r="O146"/>
      <c r="P146"/>
      <c r="Q146"/>
      <c r="R146"/>
    </row>
    <row r="147" spans="1:45" ht="15.75" customHeight="1" x14ac:dyDescent="0.25">
      <c r="A147" s="201"/>
      <c r="B147" s="60">
        <f t="shared" si="39"/>
        <v>2</v>
      </c>
      <c r="C147" s="183" t="s">
        <v>39</v>
      </c>
      <c r="D147" s="36" t="s">
        <v>76</v>
      </c>
      <c r="E147" s="44">
        <v>0.02</v>
      </c>
      <c r="F147" s="58">
        <f t="shared" si="40"/>
        <v>68</v>
      </c>
      <c r="G147" s="47">
        <f>Q19</f>
        <v>240</v>
      </c>
      <c r="H147" s="5">
        <f t="shared" si="42"/>
        <v>4.8</v>
      </c>
      <c r="I147" s="7">
        <f t="shared" si="41"/>
        <v>326.40000000000003</v>
      </c>
      <c r="J147" s="8">
        <f t="shared" si="38"/>
        <v>1.36</v>
      </c>
      <c r="L147"/>
      <c r="M147"/>
      <c r="N147"/>
      <c r="O147"/>
      <c r="P147"/>
      <c r="Q147"/>
      <c r="R147"/>
    </row>
    <row r="148" spans="1:45" ht="15.75" customHeight="1" x14ac:dyDescent="0.25">
      <c r="A148" s="201"/>
      <c r="B148" s="60">
        <f t="shared" si="39"/>
        <v>2</v>
      </c>
      <c r="C148" s="184"/>
      <c r="D148" s="36" t="s">
        <v>12</v>
      </c>
      <c r="E148" s="44">
        <v>0.02</v>
      </c>
      <c r="F148" s="58">
        <f t="shared" si="40"/>
        <v>68</v>
      </c>
      <c r="G148" s="47">
        <f>Q15</f>
        <v>66</v>
      </c>
      <c r="H148" s="5">
        <f t="shared" si="42"/>
        <v>1.32</v>
      </c>
      <c r="I148" s="7">
        <f t="shared" si="41"/>
        <v>89.76</v>
      </c>
      <c r="J148" s="8">
        <f t="shared" si="38"/>
        <v>1.36</v>
      </c>
      <c r="L148"/>
      <c r="M148"/>
      <c r="N148"/>
      <c r="O148"/>
      <c r="P148"/>
      <c r="Q148"/>
      <c r="R148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</row>
    <row r="149" spans="1:45" s="16" customFormat="1" ht="15.75" customHeight="1" x14ac:dyDescent="0.25">
      <c r="A149" s="201"/>
      <c r="B149" s="60">
        <f t="shared" si="39"/>
        <v>2</v>
      </c>
      <c r="C149" s="184"/>
      <c r="D149" s="36" t="s">
        <v>13</v>
      </c>
      <c r="E149" s="19">
        <v>2.0000000000000001E-4</v>
      </c>
      <c r="F149" s="58">
        <f t="shared" si="40"/>
        <v>68</v>
      </c>
      <c r="G149" s="47">
        <f>Q16</f>
        <v>1000</v>
      </c>
      <c r="H149" s="5">
        <f t="shared" si="42"/>
        <v>0.2</v>
      </c>
      <c r="I149" s="7">
        <f t="shared" si="41"/>
        <v>13.600000000000001</v>
      </c>
      <c r="J149" s="8">
        <f t="shared" si="38"/>
        <v>1.3600000000000001E-2</v>
      </c>
      <c r="K149"/>
      <c r="L149"/>
      <c r="M149"/>
      <c r="N149"/>
      <c r="O149"/>
      <c r="P149"/>
      <c r="Q149"/>
      <c r="R149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</row>
    <row r="150" spans="1:45" ht="15.75" customHeight="1" x14ac:dyDescent="0.25">
      <c r="A150" s="201"/>
      <c r="B150" s="60">
        <f t="shared" si="39"/>
        <v>2</v>
      </c>
      <c r="C150" s="185"/>
      <c r="D150" s="36" t="s">
        <v>79</v>
      </c>
      <c r="E150" s="44">
        <v>0.2</v>
      </c>
      <c r="F150" s="58">
        <f t="shared" si="40"/>
        <v>68</v>
      </c>
      <c r="G150" s="47"/>
      <c r="H150" s="5"/>
      <c r="I150" s="7"/>
      <c r="J150" s="8">
        <f t="shared" si="38"/>
        <v>13.600000000000001</v>
      </c>
      <c r="L150" s="17"/>
    </row>
    <row r="151" spans="1:45" ht="15.75" customHeight="1" x14ac:dyDescent="0.25">
      <c r="A151" s="201"/>
      <c r="B151" s="60">
        <f t="shared" si="39"/>
        <v>2</v>
      </c>
      <c r="C151" s="3" t="s">
        <v>38</v>
      </c>
      <c r="D151" s="41" t="s">
        <v>38</v>
      </c>
      <c r="E151" s="6">
        <v>0.04</v>
      </c>
      <c r="F151" s="58">
        <f t="shared" si="40"/>
        <v>68</v>
      </c>
      <c r="G151" s="47">
        <f>Q20</f>
        <v>45</v>
      </c>
      <c r="H151" s="5">
        <f>G151*E151</f>
        <v>1.8</v>
      </c>
      <c r="I151" s="42">
        <f>J151*G151</f>
        <v>122.4</v>
      </c>
      <c r="J151" s="28">
        <f t="shared" si="38"/>
        <v>2.72</v>
      </c>
      <c r="L151"/>
      <c r="M151"/>
      <c r="N151"/>
      <c r="O151"/>
      <c r="P151"/>
      <c r="Q151"/>
      <c r="R151"/>
    </row>
    <row r="152" spans="1:45" ht="17.25" customHeight="1" x14ac:dyDescent="0.25">
      <c r="A152" s="174" t="s">
        <v>41</v>
      </c>
      <c r="B152" s="174"/>
      <c r="C152" s="174"/>
      <c r="D152" s="174"/>
      <c r="E152" s="45"/>
      <c r="F152" s="160"/>
      <c r="G152" s="160"/>
      <c r="H152" s="2">
        <f>SUM(H129:H151)</f>
        <v>60.999999999999993</v>
      </c>
      <c r="I152" s="2">
        <f>SUM(I129:I151)</f>
        <v>4147.9999999999991</v>
      </c>
      <c r="J152" s="45">
        <f>SUM(J129:J151)</f>
        <v>68.080936585365848</v>
      </c>
      <c r="L152"/>
      <c r="M152"/>
      <c r="N152"/>
      <c r="O152"/>
      <c r="P152"/>
      <c r="Q152"/>
      <c r="R152"/>
    </row>
    <row r="153" spans="1:45" ht="14.25" customHeight="1" x14ac:dyDescent="0.25">
      <c r="A153"/>
      <c r="B153"/>
      <c r="C153"/>
      <c r="D153"/>
      <c r="E153" s="27"/>
      <c r="F153"/>
      <c r="G153"/>
      <c r="H153"/>
      <c r="I153"/>
      <c r="J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</row>
    <row r="154" spans="1:45" customFormat="1" ht="15.75" hidden="1" customHeight="1" x14ac:dyDescent="0.25">
      <c r="E154" s="27"/>
    </row>
    <row r="155" spans="1:45" customFormat="1" ht="15.75" hidden="1" customHeight="1" x14ac:dyDescent="0.25">
      <c r="E155" s="27"/>
    </row>
    <row r="156" spans="1:45" customFormat="1" ht="15.75" hidden="1" customHeight="1" x14ac:dyDescent="0.25">
      <c r="E156" s="27"/>
    </row>
    <row r="157" spans="1:45" customFormat="1" ht="15.75" hidden="1" customHeight="1" x14ac:dyDescent="0.25">
      <c r="E157" s="27"/>
    </row>
    <row r="158" spans="1:45" customFormat="1" ht="27.75" customHeight="1" x14ac:dyDescent="0.25">
      <c r="A158" s="189" t="s">
        <v>47</v>
      </c>
      <c r="B158" s="190"/>
      <c r="C158" s="10" t="s">
        <v>53</v>
      </c>
      <c r="D158" s="10" t="s">
        <v>60</v>
      </c>
      <c r="E158" s="11" t="s">
        <v>49</v>
      </c>
      <c r="F158" s="10" t="s">
        <v>1</v>
      </c>
      <c r="G158" s="10" t="s">
        <v>46</v>
      </c>
      <c r="H158" s="10" t="s">
        <v>50</v>
      </c>
      <c r="I158" s="10" t="s">
        <v>51</v>
      </c>
      <c r="J158" s="11" t="s">
        <v>2</v>
      </c>
      <c r="L158" s="17"/>
      <c r="M158" s="13"/>
      <c r="N158" s="13"/>
      <c r="O158" s="13"/>
      <c r="P158" s="13"/>
      <c r="Q158" s="22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</row>
    <row r="159" spans="1:45" x14ac:dyDescent="0.25">
      <c r="A159" s="202" t="s">
        <v>64</v>
      </c>
      <c r="B159" s="46">
        <v>2</v>
      </c>
      <c r="C159" s="192" t="s">
        <v>5</v>
      </c>
      <c r="D159" s="36" t="s">
        <v>6</v>
      </c>
      <c r="E159" s="44">
        <v>2.5000000000000001E-2</v>
      </c>
      <c r="F159" s="47">
        <f>B159*44</f>
        <v>88</v>
      </c>
      <c r="G159" s="47">
        <f>Q9</f>
        <v>30</v>
      </c>
      <c r="H159" s="161">
        <f t="shared" ref="H159:H165" si="43">G159*E159</f>
        <v>0.75</v>
      </c>
      <c r="I159" s="7">
        <f t="shared" ref="I159:I169" si="44">J159*G159</f>
        <v>66</v>
      </c>
      <c r="J159" s="8">
        <f>F159*E159</f>
        <v>2.2000000000000002</v>
      </c>
      <c r="L159" s="17"/>
    </row>
    <row r="160" spans="1:45" ht="15.75" customHeight="1" x14ac:dyDescent="0.25">
      <c r="A160" s="203"/>
      <c r="B160" s="57">
        <f>B159</f>
        <v>2</v>
      </c>
      <c r="C160" s="193"/>
      <c r="D160" s="36" t="s">
        <v>7</v>
      </c>
      <c r="E160" s="44">
        <v>6.0000000000000001E-3</v>
      </c>
      <c r="F160" s="58">
        <f>F159</f>
        <v>88</v>
      </c>
      <c r="G160" s="47">
        <f>Q22</f>
        <v>108</v>
      </c>
      <c r="H160" s="161">
        <f t="shared" si="43"/>
        <v>0.64800000000000002</v>
      </c>
      <c r="I160" s="7">
        <f t="shared" si="44"/>
        <v>57.024000000000001</v>
      </c>
      <c r="J160" s="8">
        <f t="shared" ref="J160:J177" si="45">F160*E160</f>
        <v>0.52800000000000002</v>
      </c>
      <c r="L160" s="17"/>
    </row>
    <row r="161" spans="1:18" x14ac:dyDescent="0.25">
      <c r="A161" s="203"/>
      <c r="B161" s="57">
        <f t="shared" ref="B161:B177" si="46">B160</f>
        <v>2</v>
      </c>
      <c r="C161" s="193"/>
      <c r="D161" s="36" t="s">
        <v>8</v>
      </c>
      <c r="E161" s="44">
        <v>3.4000000000000002E-2</v>
      </c>
      <c r="F161" s="58">
        <f t="shared" ref="F161:F177" si="47">F160</f>
        <v>88</v>
      </c>
      <c r="G161" s="47">
        <f>Q10</f>
        <v>25</v>
      </c>
      <c r="H161" s="161">
        <f t="shared" si="43"/>
        <v>0.85000000000000009</v>
      </c>
      <c r="I161" s="7">
        <f t="shared" si="44"/>
        <v>74.8</v>
      </c>
      <c r="J161" s="8">
        <f t="shared" si="45"/>
        <v>2.992</v>
      </c>
      <c r="L161" s="17"/>
    </row>
    <row r="162" spans="1:18" x14ac:dyDescent="0.25">
      <c r="A162" s="203"/>
      <c r="B162" s="57">
        <f t="shared" si="46"/>
        <v>2</v>
      </c>
      <c r="C162" s="193"/>
      <c r="D162" s="36" t="s">
        <v>10</v>
      </c>
      <c r="E162" s="44">
        <v>2.5000000000000001E-2</v>
      </c>
      <c r="F162" s="58">
        <f t="shared" si="47"/>
        <v>88</v>
      </c>
      <c r="G162" s="47">
        <f>Q28</f>
        <v>70</v>
      </c>
      <c r="H162" s="161">
        <f t="shared" si="43"/>
        <v>1.75</v>
      </c>
      <c r="I162" s="7">
        <f t="shared" si="44"/>
        <v>154</v>
      </c>
      <c r="J162" s="8">
        <f t="shared" si="45"/>
        <v>2.2000000000000002</v>
      </c>
      <c r="L162" s="17"/>
    </row>
    <row r="163" spans="1:18" x14ac:dyDescent="0.25">
      <c r="A163" s="203"/>
      <c r="B163" s="57">
        <f t="shared" si="46"/>
        <v>2</v>
      </c>
      <c r="C163" s="193"/>
      <c r="D163" s="36" t="s">
        <v>9</v>
      </c>
      <c r="E163" s="44">
        <v>1.7999999999999999E-2</v>
      </c>
      <c r="F163" s="58">
        <f t="shared" si="47"/>
        <v>88</v>
      </c>
      <c r="G163" s="47">
        <f>Q11</f>
        <v>25</v>
      </c>
      <c r="H163" s="161">
        <f t="shared" si="43"/>
        <v>0.44999999999999996</v>
      </c>
      <c r="I163" s="7">
        <f t="shared" si="44"/>
        <v>39.599999999999994</v>
      </c>
      <c r="J163" s="8">
        <f t="shared" si="45"/>
        <v>1.5839999999999999</v>
      </c>
      <c r="L163" s="17"/>
    </row>
    <row r="164" spans="1:18" x14ac:dyDescent="0.25">
      <c r="A164" s="203"/>
      <c r="B164" s="57">
        <f t="shared" si="46"/>
        <v>2</v>
      </c>
      <c r="C164" s="194"/>
      <c r="D164" s="36" t="s">
        <v>11</v>
      </c>
      <c r="E164" s="44">
        <v>1.7999999999999999E-2</v>
      </c>
      <c r="F164" s="58">
        <f t="shared" si="47"/>
        <v>88</v>
      </c>
      <c r="G164" s="47">
        <f>Q12</f>
        <v>25</v>
      </c>
      <c r="H164" s="161">
        <f t="shared" si="43"/>
        <v>0.44999999999999996</v>
      </c>
      <c r="I164" s="7">
        <f t="shared" si="44"/>
        <v>39.599999999999994</v>
      </c>
      <c r="J164" s="8">
        <f t="shared" si="45"/>
        <v>1.5839999999999999</v>
      </c>
      <c r="L164" s="17"/>
    </row>
    <row r="165" spans="1:18" x14ac:dyDescent="0.25">
      <c r="A165" s="203"/>
      <c r="B165" s="57">
        <f t="shared" si="46"/>
        <v>2</v>
      </c>
      <c r="C165" s="183" t="s">
        <v>58</v>
      </c>
      <c r="D165" s="36" t="s">
        <v>8</v>
      </c>
      <c r="E165" s="44">
        <v>7.0000000000000007E-2</v>
      </c>
      <c r="F165" s="58">
        <f t="shared" si="47"/>
        <v>88</v>
      </c>
      <c r="G165" s="47">
        <f>Q10</f>
        <v>25</v>
      </c>
      <c r="H165" s="161">
        <f t="shared" si="43"/>
        <v>1.7500000000000002</v>
      </c>
      <c r="I165" s="7">
        <f t="shared" si="44"/>
        <v>154</v>
      </c>
      <c r="J165" s="8">
        <f t="shared" si="45"/>
        <v>6.16</v>
      </c>
      <c r="L165" s="17"/>
    </row>
    <row r="166" spans="1:18" x14ac:dyDescent="0.25">
      <c r="A166" s="203"/>
      <c r="B166" s="57">
        <f t="shared" si="46"/>
        <v>2</v>
      </c>
      <c r="C166" s="184"/>
      <c r="D166" s="37" t="s">
        <v>56</v>
      </c>
      <c r="E166" s="6">
        <v>0.01</v>
      </c>
      <c r="F166" s="58">
        <f t="shared" si="47"/>
        <v>88</v>
      </c>
      <c r="G166" s="48">
        <f>Q37</f>
        <v>60</v>
      </c>
      <c r="H166" s="161">
        <f>E166*G166</f>
        <v>0.6</v>
      </c>
      <c r="I166" s="7">
        <f t="shared" si="44"/>
        <v>52.8</v>
      </c>
      <c r="J166" s="6">
        <f t="shared" si="45"/>
        <v>0.88</v>
      </c>
      <c r="L166" s="17"/>
    </row>
    <row r="167" spans="1:18" x14ac:dyDescent="0.25">
      <c r="A167" s="203"/>
      <c r="B167" s="57">
        <f t="shared" si="46"/>
        <v>2</v>
      </c>
      <c r="C167" s="184"/>
      <c r="D167" s="37" t="s">
        <v>9</v>
      </c>
      <c r="E167" s="6">
        <v>1.2999999999999999E-2</v>
      </c>
      <c r="F167" s="58">
        <f t="shared" si="47"/>
        <v>88</v>
      </c>
      <c r="G167" s="48">
        <f>Q11</f>
        <v>25</v>
      </c>
      <c r="H167" s="161">
        <f>E167*G167</f>
        <v>0.32500000000000001</v>
      </c>
      <c r="I167" s="7">
        <f t="shared" si="44"/>
        <v>28.599999999999998</v>
      </c>
      <c r="J167" s="6">
        <f t="shared" si="45"/>
        <v>1.1439999999999999</v>
      </c>
      <c r="L167" s="17"/>
    </row>
    <row r="168" spans="1:18" x14ac:dyDescent="0.25">
      <c r="A168" s="203"/>
      <c r="B168" s="57">
        <f t="shared" si="46"/>
        <v>2</v>
      </c>
      <c r="C168" s="184"/>
      <c r="D168" s="37" t="s">
        <v>11</v>
      </c>
      <c r="E168" s="6">
        <v>1.2E-2</v>
      </c>
      <c r="F168" s="58">
        <f t="shared" si="47"/>
        <v>88</v>
      </c>
      <c r="G168" s="48">
        <f>Q12</f>
        <v>25</v>
      </c>
      <c r="H168" s="161">
        <f>E168*G168</f>
        <v>0.3</v>
      </c>
      <c r="I168" s="7">
        <f t="shared" si="44"/>
        <v>26.400000000000002</v>
      </c>
      <c r="J168" s="6">
        <f t="shared" si="45"/>
        <v>1.056</v>
      </c>
      <c r="L168" s="17"/>
    </row>
    <row r="169" spans="1:18" x14ac:dyDescent="0.25">
      <c r="A169" s="203"/>
      <c r="B169" s="57">
        <f t="shared" si="46"/>
        <v>2</v>
      </c>
      <c r="C169" s="184"/>
      <c r="D169" s="37" t="s">
        <v>7</v>
      </c>
      <c r="E169" s="6">
        <v>3.0000000000000001E-3</v>
      </c>
      <c r="F169" s="58">
        <f t="shared" si="47"/>
        <v>88</v>
      </c>
      <c r="G169" s="48">
        <f>Q22</f>
        <v>108</v>
      </c>
      <c r="H169" s="161">
        <f>E169*G169</f>
        <v>0.32400000000000001</v>
      </c>
      <c r="I169" s="7">
        <f t="shared" si="44"/>
        <v>28.512</v>
      </c>
      <c r="J169" s="6">
        <f t="shared" si="45"/>
        <v>0.26400000000000001</v>
      </c>
      <c r="L169" s="17"/>
    </row>
    <row r="170" spans="1:18" x14ac:dyDescent="0.25">
      <c r="A170" s="203"/>
      <c r="B170" s="57">
        <f t="shared" si="46"/>
        <v>2</v>
      </c>
      <c r="C170" s="185"/>
      <c r="D170" s="37" t="s">
        <v>79</v>
      </c>
      <c r="E170" s="6">
        <v>0.188</v>
      </c>
      <c r="F170" s="58">
        <f t="shared" si="47"/>
        <v>88</v>
      </c>
      <c r="G170" s="48"/>
      <c r="H170" s="161"/>
      <c r="I170" s="7"/>
      <c r="J170" s="6">
        <f t="shared" si="45"/>
        <v>16.544</v>
      </c>
      <c r="L170" s="17"/>
    </row>
    <row r="171" spans="1:18" x14ac:dyDescent="0.25">
      <c r="A171" s="203"/>
      <c r="B171" s="57">
        <f t="shared" si="46"/>
        <v>2</v>
      </c>
      <c r="C171" s="186" t="s">
        <v>33</v>
      </c>
      <c r="D171" s="36" t="s">
        <v>61</v>
      </c>
      <c r="E171" s="6">
        <f>H171/G171</f>
        <v>9.6252631578947298E-2</v>
      </c>
      <c r="F171" s="58">
        <f t="shared" si="47"/>
        <v>88</v>
      </c>
      <c r="G171" s="47">
        <f>Q32</f>
        <v>190</v>
      </c>
      <c r="H171" s="161">
        <f>61-H159-H160-H161-H162-H163-H164-H165-H166-H167-H168-H169-H170-H172-H173-H174-H175-H176-H177</f>
        <v>18.287999999999986</v>
      </c>
      <c r="I171" s="7">
        <f t="shared" ref="I171:I177" si="48">J171*G171</f>
        <v>1609.3439999999989</v>
      </c>
      <c r="J171" s="6">
        <f t="shared" si="45"/>
        <v>8.470231578947363</v>
      </c>
      <c r="L171"/>
      <c r="M171"/>
      <c r="N171"/>
      <c r="O171"/>
      <c r="P171"/>
      <c r="Q171"/>
      <c r="R171"/>
    </row>
    <row r="172" spans="1:18" x14ac:dyDescent="0.25">
      <c r="A172" s="203"/>
      <c r="B172" s="57">
        <f t="shared" si="46"/>
        <v>2</v>
      </c>
      <c r="C172" s="188"/>
      <c r="D172" s="36" t="s">
        <v>27</v>
      </c>
      <c r="E172" s="6">
        <v>1.2E-2</v>
      </c>
      <c r="F172" s="58">
        <f t="shared" si="47"/>
        <v>88</v>
      </c>
      <c r="G172" s="47">
        <f>Q14</f>
        <v>680</v>
      </c>
      <c r="H172" s="161">
        <f>G172*E172</f>
        <v>8.16</v>
      </c>
      <c r="I172" s="7">
        <f t="shared" si="48"/>
        <v>718.08</v>
      </c>
      <c r="J172" s="6">
        <f t="shared" si="45"/>
        <v>1.056</v>
      </c>
      <c r="L172"/>
      <c r="M172"/>
      <c r="N172"/>
      <c r="O172"/>
      <c r="P172"/>
      <c r="Q172"/>
      <c r="R172"/>
    </row>
    <row r="173" spans="1:18" x14ac:dyDescent="0.25">
      <c r="A173" s="203"/>
      <c r="B173" s="57">
        <f t="shared" si="46"/>
        <v>2</v>
      </c>
      <c r="C173" s="204" t="s">
        <v>26</v>
      </c>
      <c r="D173" s="37" t="s">
        <v>21</v>
      </c>
      <c r="E173" s="6">
        <v>0.05</v>
      </c>
      <c r="F173" s="58">
        <f t="shared" si="47"/>
        <v>88</v>
      </c>
      <c r="G173" s="48">
        <f>Q26</f>
        <v>89.5</v>
      </c>
      <c r="H173" s="161">
        <f>E173*G173</f>
        <v>4.4750000000000005</v>
      </c>
      <c r="I173" s="7">
        <f t="shared" si="48"/>
        <v>393.8</v>
      </c>
      <c r="J173" s="6">
        <f t="shared" si="45"/>
        <v>4.4000000000000004</v>
      </c>
      <c r="L173"/>
      <c r="M173"/>
      <c r="N173"/>
      <c r="O173"/>
      <c r="P173"/>
      <c r="Q173"/>
      <c r="R173"/>
    </row>
    <row r="174" spans="1:18" x14ac:dyDescent="0.25">
      <c r="A174" s="203"/>
      <c r="B174" s="57">
        <f t="shared" si="46"/>
        <v>2</v>
      </c>
      <c r="C174" s="204"/>
      <c r="D174" s="37" t="s">
        <v>27</v>
      </c>
      <c r="E174" s="6">
        <v>6.0000000000000001E-3</v>
      </c>
      <c r="F174" s="58">
        <f t="shared" si="47"/>
        <v>88</v>
      </c>
      <c r="G174" s="48">
        <f>Q14</f>
        <v>680</v>
      </c>
      <c r="H174" s="161">
        <f>E174*G174</f>
        <v>4.08</v>
      </c>
      <c r="I174" s="7">
        <f t="shared" si="48"/>
        <v>359.04</v>
      </c>
      <c r="J174" s="6">
        <f t="shared" si="45"/>
        <v>0.52800000000000002</v>
      </c>
      <c r="L174"/>
      <c r="M174"/>
      <c r="N174"/>
      <c r="O174"/>
      <c r="P174"/>
      <c r="Q174"/>
      <c r="R174"/>
    </row>
    <row r="175" spans="1:18" x14ac:dyDescent="0.25">
      <c r="A175" s="203"/>
      <c r="B175" s="57">
        <f t="shared" si="46"/>
        <v>2</v>
      </c>
      <c r="C175" s="163" t="s">
        <v>65</v>
      </c>
      <c r="D175" s="38" t="s">
        <v>107</v>
      </c>
      <c r="E175" s="44">
        <v>0.2</v>
      </c>
      <c r="F175" s="58">
        <f t="shared" si="47"/>
        <v>88</v>
      </c>
      <c r="G175" s="47">
        <f>Q33</f>
        <v>80</v>
      </c>
      <c r="H175" s="161">
        <f>G175*E175</f>
        <v>16</v>
      </c>
      <c r="I175" s="7">
        <f t="shared" si="48"/>
        <v>1408</v>
      </c>
      <c r="J175" s="8">
        <f t="shared" si="45"/>
        <v>17.600000000000001</v>
      </c>
      <c r="L175"/>
      <c r="M175"/>
      <c r="N175"/>
      <c r="O175"/>
      <c r="P175"/>
      <c r="Q175"/>
      <c r="R175"/>
    </row>
    <row r="176" spans="1:18" x14ac:dyDescent="0.25">
      <c r="A176" s="203"/>
      <c r="B176" s="57">
        <f t="shared" si="46"/>
        <v>2</v>
      </c>
      <c r="C176" s="3" t="s">
        <v>38</v>
      </c>
      <c r="D176" s="41" t="s">
        <v>38</v>
      </c>
      <c r="E176" s="8">
        <v>0.04</v>
      </c>
      <c r="F176" s="58">
        <f t="shared" si="47"/>
        <v>88</v>
      </c>
      <c r="G176" s="47">
        <f>Q20</f>
        <v>45</v>
      </c>
      <c r="H176" s="161">
        <f>G176*E176</f>
        <v>1.8</v>
      </c>
      <c r="I176" s="7">
        <f t="shared" si="48"/>
        <v>158.4</v>
      </c>
      <c r="J176" s="8">
        <f t="shared" si="45"/>
        <v>3.52</v>
      </c>
      <c r="L176"/>
      <c r="M176"/>
      <c r="N176"/>
      <c r="O176"/>
      <c r="P176"/>
      <c r="Q176"/>
      <c r="R176"/>
    </row>
    <row r="177" spans="1:45" ht="15.75" customHeight="1" x14ac:dyDescent="0.25">
      <c r="A177" s="203"/>
      <c r="B177" s="57">
        <f t="shared" si="46"/>
        <v>2</v>
      </c>
      <c r="C177" s="162" t="s">
        <v>22</v>
      </c>
      <c r="D177" s="39" t="s">
        <v>22</v>
      </c>
      <c r="E177" s="6">
        <v>0</v>
      </c>
      <c r="F177" s="58">
        <f t="shared" si="47"/>
        <v>88</v>
      </c>
      <c r="G177" s="48">
        <f>Q34</f>
        <v>113</v>
      </c>
      <c r="H177" s="161">
        <f>G177*E177</f>
        <v>0</v>
      </c>
      <c r="I177" s="7">
        <f t="shared" si="48"/>
        <v>0</v>
      </c>
      <c r="J177" s="6">
        <f t="shared" si="45"/>
        <v>0</v>
      </c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</row>
    <row r="178" spans="1:45" s="16" customFormat="1" ht="15.75" customHeight="1" x14ac:dyDescent="0.25">
      <c r="A178" s="174" t="s">
        <v>41</v>
      </c>
      <c r="B178" s="174"/>
      <c r="C178" s="174"/>
      <c r="D178" s="174"/>
      <c r="E178" s="45"/>
      <c r="F178" s="160"/>
      <c r="G178" s="160"/>
      <c r="H178" s="2">
        <f>SUM(H159:H177)</f>
        <v>60.999999999999979</v>
      </c>
      <c r="I178" s="2">
        <f>SUM(I159:I177)</f>
        <v>5367.9999999999982</v>
      </c>
      <c r="J178" s="45">
        <f>SUM(J159:J177)</f>
        <v>72.710231578947358</v>
      </c>
      <c r="K178"/>
      <c r="L178" s="13"/>
      <c r="M178" s="13"/>
      <c r="N178" s="13"/>
      <c r="O178" s="13"/>
      <c r="P178" s="13"/>
      <c r="Q178" s="22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</row>
    <row r="179" spans="1:45" ht="15.75" customHeight="1" x14ac:dyDescent="0.25">
      <c r="A179" s="180" t="s">
        <v>66</v>
      </c>
      <c r="B179" s="52">
        <v>2</v>
      </c>
      <c r="C179" s="182" t="s">
        <v>103</v>
      </c>
      <c r="D179" s="36" t="s">
        <v>4</v>
      </c>
      <c r="E179" s="6">
        <v>0.06</v>
      </c>
      <c r="F179" s="47">
        <f>B179*44</f>
        <v>88</v>
      </c>
      <c r="G179" s="49">
        <f>Q8</f>
        <v>20</v>
      </c>
      <c r="H179" s="5">
        <f t="shared" ref="H179:H188" si="49">G179*E179</f>
        <v>1.2</v>
      </c>
      <c r="I179" s="7">
        <f t="shared" ref="I179:I188" si="50">J179*G179</f>
        <v>105.6</v>
      </c>
      <c r="J179" s="8">
        <f>F179*E179</f>
        <v>5.2799999999999994</v>
      </c>
    </row>
    <row r="180" spans="1:45" ht="15.75" customHeight="1" x14ac:dyDescent="0.25">
      <c r="A180" s="181"/>
      <c r="B180" s="60">
        <f>B179</f>
        <v>2</v>
      </c>
      <c r="C180" s="182"/>
      <c r="D180" s="36" t="s">
        <v>9</v>
      </c>
      <c r="E180" s="6">
        <v>8.0000000000000002E-3</v>
      </c>
      <c r="F180" s="58">
        <f>F179</f>
        <v>88</v>
      </c>
      <c r="G180" s="49">
        <f>Q11</f>
        <v>25</v>
      </c>
      <c r="H180" s="5">
        <f t="shared" si="49"/>
        <v>0.2</v>
      </c>
      <c r="I180" s="7">
        <f t="shared" si="50"/>
        <v>17.599999999999998</v>
      </c>
      <c r="J180" s="8">
        <f t="shared" ref="J180:J201" si="51">F180*E180</f>
        <v>0.70399999999999996</v>
      </c>
    </row>
    <row r="181" spans="1:45" ht="15.75" customHeight="1" x14ac:dyDescent="0.25">
      <c r="A181" s="181"/>
      <c r="B181" s="60">
        <f t="shared" ref="B181:B201" si="52">B180</f>
        <v>2</v>
      </c>
      <c r="C181" s="182"/>
      <c r="D181" s="37" t="s">
        <v>13</v>
      </c>
      <c r="E181" s="40">
        <v>2.0000000000000001E-4</v>
      </c>
      <c r="F181" s="58">
        <f t="shared" ref="F181:F201" si="53">F180</f>
        <v>88</v>
      </c>
      <c r="G181" s="49">
        <f>Q16</f>
        <v>1000</v>
      </c>
      <c r="H181" s="5">
        <f t="shared" si="49"/>
        <v>0.2</v>
      </c>
      <c r="I181" s="7">
        <f t="shared" si="50"/>
        <v>17.600000000000001</v>
      </c>
      <c r="J181" s="8">
        <f t="shared" si="51"/>
        <v>1.7600000000000001E-2</v>
      </c>
    </row>
    <row r="182" spans="1:45" ht="15.75" customHeight="1" x14ac:dyDescent="0.25">
      <c r="A182" s="181"/>
      <c r="B182" s="60">
        <f t="shared" si="52"/>
        <v>2</v>
      </c>
      <c r="C182" s="182"/>
      <c r="D182" s="36" t="s">
        <v>12</v>
      </c>
      <c r="E182" s="6">
        <v>3.0000000000000001E-3</v>
      </c>
      <c r="F182" s="58">
        <f t="shared" si="53"/>
        <v>88</v>
      </c>
      <c r="G182" s="49">
        <f>Q15</f>
        <v>66</v>
      </c>
      <c r="H182" s="5">
        <f t="shared" si="49"/>
        <v>0.19800000000000001</v>
      </c>
      <c r="I182" s="7">
        <f t="shared" si="50"/>
        <v>17.423999999999999</v>
      </c>
      <c r="J182" s="8">
        <f t="shared" si="51"/>
        <v>0.26400000000000001</v>
      </c>
    </row>
    <row r="183" spans="1:45" ht="15.75" customHeight="1" x14ac:dyDescent="0.25">
      <c r="A183" s="181"/>
      <c r="B183" s="60">
        <f t="shared" si="52"/>
        <v>2</v>
      </c>
      <c r="C183" s="182"/>
      <c r="D183" s="37" t="s">
        <v>7</v>
      </c>
      <c r="E183" s="6">
        <v>3.0000000000000001E-3</v>
      </c>
      <c r="F183" s="58">
        <f t="shared" si="53"/>
        <v>88</v>
      </c>
      <c r="G183" s="47">
        <f>Q22</f>
        <v>108</v>
      </c>
      <c r="H183" s="5">
        <f t="shared" si="49"/>
        <v>0.32400000000000001</v>
      </c>
      <c r="I183" s="7">
        <f t="shared" si="50"/>
        <v>28.512</v>
      </c>
      <c r="J183" s="8">
        <f t="shared" si="51"/>
        <v>0.26400000000000001</v>
      </c>
    </row>
    <row r="184" spans="1:45" ht="15.75" customHeight="1" x14ac:dyDescent="0.25">
      <c r="A184" s="181"/>
      <c r="B184" s="60">
        <f t="shared" si="52"/>
        <v>2</v>
      </c>
      <c r="C184" s="183" t="s">
        <v>23</v>
      </c>
      <c r="D184" s="36" t="s">
        <v>8</v>
      </c>
      <c r="E184" s="6">
        <v>0.1</v>
      </c>
      <c r="F184" s="58">
        <f t="shared" si="53"/>
        <v>88</v>
      </c>
      <c r="G184" s="47">
        <f>Q10</f>
        <v>25</v>
      </c>
      <c r="H184" s="5">
        <f t="shared" si="49"/>
        <v>2.5</v>
      </c>
      <c r="I184" s="7">
        <f t="shared" si="50"/>
        <v>220.00000000000003</v>
      </c>
      <c r="J184" s="8">
        <f t="shared" si="51"/>
        <v>8.8000000000000007</v>
      </c>
    </row>
    <row r="185" spans="1:45" ht="15.75" customHeight="1" x14ac:dyDescent="0.25">
      <c r="A185" s="181"/>
      <c r="B185" s="60">
        <f t="shared" si="52"/>
        <v>2</v>
      </c>
      <c r="C185" s="184"/>
      <c r="D185" s="36" t="s">
        <v>18</v>
      </c>
      <c r="E185" s="6">
        <v>0.03</v>
      </c>
      <c r="F185" s="58">
        <f t="shared" si="53"/>
        <v>88</v>
      </c>
      <c r="G185" s="47">
        <f>Q23</f>
        <v>58</v>
      </c>
      <c r="H185" s="5">
        <f t="shared" si="49"/>
        <v>1.74</v>
      </c>
      <c r="I185" s="7">
        <f t="shared" si="50"/>
        <v>153.11999999999998</v>
      </c>
      <c r="J185" s="8">
        <f t="shared" si="51"/>
        <v>2.6399999999999997</v>
      </c>
    </row>
    <row r="186" spans="1:45" ht="15.75" customHeight="1" x14ac:dyDescent="0.25">
      <c r="A186" s="181"/>
      <c r="B186" s="60">
        <f t="shared" si="52"/>
        <v>2</v>
      </c>
      <c r="C186" s="184"/>
      <c r="D186" s="36" t="s">
        <v>9</v>
      </c>
      <c r="E186" s="6">
        <v>1.7999999999999999E-2</v>
      </c>
      <c r="F186" s="58">
        <f t="shared" si="53"/>
        <v>88</v>
      </c>
      <c r="G186" s="47">
        <f>Q11</f>
        <v>25</v>
      </c>
      <c r="H186" s="5">
        <f t="shared" si="49"/>
        <v>0.44999999999999996</v>
      </c>
      <c r="I186" s="7">
        <f t="shared" si="50"/>
        <v>39.599999999999994</v>
      </c>
      <c r="J186" s="8">
        <f t="shared" si="51"/>
        <v>1.5839999999999999</v>
      </c>
    </row>
    <row r="187" spans="1:45" ht="15.75" customHeight="1" x14ac:dyDescent="0.25">
      <c r="A187" s="181"/>
      <c r="B187" s="60">
        <f t="shared" si="52"/>
        <v>2</v>
      </c>
      <c r="C187" s="184"/>
      <c r="D187" s="37" t="s">
        <v>11</v>
      </c>
      <c r="E187" s="6">
        <v>1.7999999999999999E-2</v>
      </c>
      <c r="F187" s="58">
        <f t="shared" si="53"/>
        <v>88</v>
      </c>
      <c r="G187" s="47">
        <f>Q12</f>
        <v>25</v>
      </c>
      <c r="H187" s="5">
        <f t="shared" si="49"/>
        <v>0.44999999999999996</v>
      </c>
      <c r="I187" s="7">
        <f t="shared" si="50"/>
        <v>39.599999999999994</v>
      </c>
      <c r="J187" s="8">
        <f t="shared" si="51"/>
        <v>1.5839999999999999</v>
      </c>
    </row>
    <row r="188" spans="1:45" ht="15.75" customHeight="1" x14ac:dyDescent="0.25">
      <c r="A188" s="181"/>
      <c r="B188" s="60">
        <f t="shared" si="52"/>
        <v>2</v>
      </c>
      <c r="C188" s="184"/>
      <c r="D188" s="37" t="s">
        <v>7</v>
      </c>
      <c r="E188" s="6">
        <v>5.0000000000000001E-3</v>
      </c>
      <c r="F188" s="58">
        <f t="shared" si="53"/>
        <v>88</v>
      </c>
      <c r="G188" s="47">
        <f>Q22</f>
        <v>108</v>
      </c>
      <c r="H188" s="5">
        <f t="shared" si="49"/>
        <v>0.54</v>
      </c>
      <c r="I188" s="7">
        <f t="shared" si="50"/>
        <v>47.52</v>
      </c>
      <c r="J188" s="8">
        <f t="shared" si="51"/>
        <v>0.44</v>
      </c>
      <c r="L188"/>
      <c r="M188"/>
      <c r="N188"/>
      <c r="O188"/>
      <c r="P188"/>
      <c r="Q188"/>
      <c r="R188"/>
    </row>
    <row r="189" spans="1:45" ht="15.75" customHeight="1" x14ac:dyDescent="0.25">
      <c r="A189" s="181"/>
      <c r="B189" s="60">
        <f t="shared" si="52"/>
        <v>2</v>
      </c>
      <c r="C189" s="185"/>
      <c r="D189" s="37" t="s">
        <v>79</v>
      </c>
      <c r="E189" s="6">
        <v>0.17499999999999999</v>
      </c>
      <c r="F189" s="58">
        <f t="shared" si="53"/>
        <v>88</v>
      </c>
      <c r="G189" s="48"/>
      <c r="H189" s="161"/>
      <c r="I189" s="7"/>
      <c r="J189" s="6">
        <f t="shared" si="51"/>
        <v>15.399999999999999</v>
      </c>
    </row>
    <row r="190" spans="1:45" ht="15.75" customHeight="1" x14ac:dyDescent="0.25">
      <c r="A190" s="181"/>
      <c r="B190" s="60">
        <f t="shared" si="52"/>
        <v>2</v>
      </c>
      <c r="C190" s="186" t="s">
        <v>34</v>
      </c>
      <c r="D190" s="36" t="s">
        <v>61</v>
      </c>
      <c r="E190" s="6">
        <f>H190/G190</f>
        <v>0.13935789473684204</v>
      </c>
      <c r="F190" s="58">
        <f t="shared" si="53"/>
        <v>88</v>
      </c>
      <c r="G190" s="47">
        <f>Q32</f>
        <v>190</v>
      </c>
      <c r="H190" s="5">
        <f>61-H179-H180-H181-H182-H183-H184-H185-H186-H187-H188-H191-H192-H193-H194-H195-H196-H197-H199-H200-H201</f>
        <v>26.477999999999987</v>
      </c>
      <c r="I190" s="7">
        <f t="shared" ref="I190:I197" si="54">J190*G190</f>
        <v>2330.0639999999989</v>
      </c>
      <c r="J190" s="8">
        <f t="shared" si="51"/>
        <v>12.2634947368421</v>
      </c>
    </row>
    <row r="191" spans="1:45" ht="15.75" customHeight="1" x14ac:dyDescent="0.25">
      <c r="A191" s="181"/>
      <c r="B191" s="60">
        <f t="shared" si="52"/>
        <v>2</v>
      </c>
      <c r="C191" s="187"/>
      <c r="D191" s="36" t="s">
        <v>9</v>
      </c>
      <c r="E191" s="6">
        <v>0.02</v>
      </c>
      <c r="F191" s="58">
        <f t="shared" si="53"/>
        <v>88</v>
      </c>
      <c r="G191" s="49">
        <f>Q11</f>
        <v>25</v>
      </c>
      <c r="H191" s="5">
        <f t="shared" ref="H191:H197" si="55">G191*E191</f>
        <v>0.5</v>
      </c>
      <c r="I191" s="7">
        <f t="shared" si="54"/>
        <v>44</v>
      </c>
      <c r="J191" s="8">
        <f t="shared" si="51"/>
        <v>1.76</v>
      </c>
    </row>
    <row r="192" spans="1:45" ht="15.75" customHeight="1" x14ac:dyDescent="0.25">
      <c r="A192" s="181"/>
      <c r="B192" s="60">
        <f t="shared" si="52"/>
        <v>2</v>
      </c>
      <c r="C192" s="187"/>
      <c r="D192" s="37" t="s">
        <v>11</v>
      </c>
      <c r="E192" s="6">
        <v>1.7999999999999999E-2</v>
      </c>
      <c r="F192" s="58">
        <f t="shared" si="53"/>
        <v>88</v>
      </c>
      <c r="G192" s="47">
        <f>Q12</f>
        <v>25</v>
      </c>
      <c r="H192" s="5">
        <f t="shared" si="55"/>
        <v>0.44999999999999996</v>
      </c>
      <c r="I192" s="7">
        <f t="shared" si="54"/>
        <v>39.599999999999994</v>
      </c>
      <c r="J192" s="8">
        <f t="shared" si="51"/>
        <v>1.5839999999999999</v>
      </c>
    </row>
    <row r="193" spans="1:45" ht="15.75" customHeight="1" x14ac:dyDescent="0.25">
      <c r="A193" s="181"/>
      <c r="B193" s="60">
        <f t="shared" si="52"/>
        <v>2</v>
      </c>
      <c r="C193" s="187"/>
      <c r="D193" s="37" t="s">
        <v>27</v>
      </c>
      <c r="E193" s="6">
        <v>0.01</v>
      </c>
      <c r="F193" s="58">
        <f t="shared" si="53"/>
        <v>88</v>
      </c>
      <c r="G193" s="47">
        <f>Q14</f>
        <v>680</v>
      </c>
      <c r="H193" s="5">
        <f t="shared" si="55"/>
        <v>6.8</v>
      </c>
      <c r="I193" s="7">
        <f t="shared" si="54"/>
        <v>598.4</v>
      </c>
      <c r="J193" s="8">
        <f t="shared" si="51"/>
        <v>0.88</v>
      </c>
    </row>
    <row r="194" spans="1:45" ht="15.75" customHeight="1" x14ac:dyDescent="0.25">
      <c r="A194" s="181"/>
      <c r="B194" s="60">
        <f t="shared" si="52"/>
        <v>2</v>
      </c>
      <c r="C194" s="188"/>
      <c r="D194" s="37" t="s">
        <v>87</v>
      </c>
      <c r="E194" s="6">
        <v>7.0000000000000007E-2</v>
      </c>
      <c r="F194" s="58">
        <f t="shared" si="53"/>
        <v>88</v>
      </c>
      <c r="G194" s="47">
        <f>Q18</f>
        <v>82</v>
      </c>
      <c r="H194" s="5">
        <f t="shared" si="55"/>
        <v>5.74</v>
      </c>
      <c r="I194" s="7">
        <f t="shared" si="54"/>
        <v>505.12</v>
      </c>
      <c r="J194" s="8">
        <f t="shared" si="51"/>
        <v>6.16</v>
      </c>
    </row>
    <row r="195" spans="1:45" ht="15.75" customHeight="1" x14ac:dyDescent="0.25">
      <c r="A195" s="181"/>
      <c r="B195" s="60">
        <f t="shared" si="52"/>
        <v>2</v>
      </c>
      <c r="C195" s="183" t="s">
        <v>99</v>
      </c>
      <c r="D195" s="36" t="s">
        <v>14</v>
      </c>
      <c r="E195" s="6">
        <v>0.06</v>
      </c>
      <c r="F195" s="58">
        <f t="shared" si="53"/>
        <v>88</v>
      </c>
      <c r="G195" s="47">
        <f>Q21</f>
        <v>60</v>
      </c>
      <c r="H195" s="5">
        <f t="shared" si="55"/>
        <v>3.5999999999999996</v>
      </c>
      <c r="I195" s="7">
        <f t="shared" si="54"/>
        <v>316.79999999999995</v>
      </c>
      <c r="J195" s="8">
        <f t="shared" si="51"/>
        <v>5.2799999999999994</v>
      </c>
      <c r="L195" s="18"/>
      <c r="M195" s="16"/>
      <c r="N195" s="16"/>
      <c r="O195" s="16"/>
      <c r="P195" s="16"/>
      <c r="Q195" s="24"/>
      <c r="R195" s="16"/>
    </row>
    <row r="196" spans="1:45" ht="15.75" customHeight="1" x14ac:dyDescent="0.25">
      <c r="A196" s="181"/>
      <c r="B196" s="60">
        <f t="shared" si="52"/>
        <v>2</v>
      </c>
      <c r="C196" s="184"/>
      <c r="D196" s="36" t="s">
        <v>12</v>
      </c>
      <c r="E196" s="6">
        <v>0.03</v>
      </c>
      <c r="F196" s="58">
        <f t="shared" si="53"/>
        <v>88</v>
      </c>
      <c r="G196" s="47">
        <f>Q15</f>
        <v>66</v>
      </c>
      <c r="H196" s="5">
        <f t="shared" si="55"/>
        <v>1.98</v>
      </c>
      <c r="I196" s="7">
        <f t="shared" si="54"/>
        <v>174.23999999999998</v>
      </c>
      <c r="J196" s="8">
        <f t="shared" si="51"/>
        <v>2.6399999999999997</v>
      </c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</row>
    <row r="197" spans="1:45" s="16" customFormat="1" ht="15.75" customHeight="1" x14ac:dyDescent="0.25">
      <c r="A197" s="181"/>
      <c r="B197" s="60">
        <f t="shared" si="52"/>
        <v>2</v>
      </c>
      <c r="C197" s="184"/>
      <c r="D197" s="36" t="s">
        <v>13</v>
      </c>
      <c r="E197" s="40">
        <v>2.0000000000000001E-4</v>
      </c>
      <c r="F197" s="58">
        <f t="shared" si="53"/>
        <v>88</v>
      </c>
      <c r="G197" s="47">
        <f>Q16</f>
        <v>1000</v>
      </c>
      <c r="H197" s="5">
        <f t="shared" si="55"/>
        <v>0.2</v>
      </c>
      <c r="I197" s="7">
        <f t="shared" si="54"/>
        <v>17.600000000000001</v>
      </c>
      <c r="J197" s="8">
        <f t="shared" si="51"/>
        <v>1.7600000000000001E-2</v>
      </c>
      <c r="K197"/>
      <c r="L197"/>
      <c r="M197"/>
      <c r="N197"/>
      <c r="O197"/>
      <c r="P197"/>
      <c r="Q197"/>
      <c r="R197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</row>
    <row r="198" spans="1:45" ht="15.75" customHeight="1" x14ac:dyDescent="0.25">
      <c r="A198" s="181"/>
      <c r="B198" s="60">
        <f t="shared" si="52"/>
        <v>2</v>
      </c>
      <c r="C198" s="185"/>
      <c r="D198" s="36" t="s">
        <v>79</v>
      </c>
      <c r="E198" s="6">
        <v>0.17199999999999999</v>
      </c>
      <c r="F198" s="58">
        <f t="shared" si="53"/>
        <v>88</v>
      </c>
      <c r="G198" s="47"/>
      <c r="H198" s="5"/>
      <c r="I198" s="7"/>
      <c r="J198" s="8">
        <f t="shared" si="51"/>
        <v>15.135999999999999</v>
      </c>
    </row>
    <row r="199" spans="1:45" ht="15.75" customHeight="1" x14ac:dyDescent="0.25">
      <c r="A199" s="181"/>
      <c r="B199" s="60">
        <f t="shared" si="52"/>
        <v>2</v>
      </c>
      <c r="C199" s="3" t="s">
        <v>38</v>
      </c>
      <c r="D199" s="41" t="s">
        <v>38</v>
      </c>
      <c r="E199" s="6">
        <v>0.04</v>
      </c>
      <c r="F199" s="58">
        <f t="shared" si="53"/>
        <v>88</v>
      </c>
      <c r="G199" s="47">
        <f>Q20</f>
        <v>45</v>
      </c>
      <c r="H199" s="5">
        <f>G199*E199</f>
        <v>1.8</v>
      </c>
      <c r="I199" s="7">
        <f>J199*G199</f>
        <v>158.4</v>
      </c>
      <c r="J199" s="8">
        <f t="shared" si="51"/>
        <v>3.52</v>
      </c>
    </row>
    <row r="200" spans="1:45" ht="15.75" customHeight="1" x14ac:dyDescent="0.25">
      <c r="A200" s="181"/>
      <c r="B200" s="60">
        <f t="shared" si="52"/>
        <v>2</v>
      </c>
      <c r="C200" s="162" t="s">
        <v>22</v>
      </c>
      <c r="D200" s="39" t="s">
        <v>22</v>
      </c>
      <c r="E200" s="6">
        <v>0.05</v>
      </c>
      <c r="F200" s="58">
        <f t="shared" si="53"/>
        <v>88</v>
      </c>
      <c r="G200" s="48">
        <f>Q34</f>
        <v>113</v>
      </c>
      <c r="H200" s="5">
        <f>G200*E200</f>
        <v>5.65</v>
      </c>
      <c r="I200" s="7">
        <f>J200*G200</f>
        <v>497.20000000000005</v>
      </c>
      <c r="J200" s="8">
        <f t="shared" si="51"/>
        <v>4.4000000000000004</v>
      </c>
    </row>
    <row r="201" spans="1:45" ht="15.75" customHeight="1" x14ac:dyDescent="0.25">
      <c r="A201" s="191"/>
      <c r="B201" s="60">
        <f t="shared" si="52"/>
        <v>2</v>
      </c>
      <c r="C201" s="163" t="s">
        <v>88</v>
      </c>
      <c r="D201" s="36" t="s">
        <v>25</v>
      </c>
      <c r="E201" s="6">
        <v>0</v>
      </c>
      <c r="F201" s="58">
        <f t="shared" si="53"/>
        <v>88</v>
      </c>
      <c r="G201" s="47">
        <f>Q35</f>
        <v>180</v>
      </c>
      <c r="H201" s="5">
        <f>G201*E201</f>
        <v>0</v>
      </c>
      <c r="I201" s="7">
        <f>J201*G201</f>
        <v>0</v>
      </c>
      <c r="J201" s="8">
        <f t="shared" si="51"/>
        <v>0</v>
      </c>
      <c r="L201"/>
      <c r="M201"/>
      <c r="N201"/>
      <c r="O201"/>
      <c r="P201"/>
      <c r="Q201"/>
      <c r="R201"/>
    </row>
    <row r="202" spans="1:45" ht="15.75" customHeight="1" x14ac:dyDescent="0.25">
      <c r="A202" s="174" t="s">
        <v>41</v>
      </c>
      <c r="B202" s="174"/>
      <c r="C202" s="174"/>
      <c r="D202" s="174"/>
      <c r="E202" s="45"/>
      <c r="F202" s="160"/>
      <c r="G202" s="160"/>
      <c r="H202" s="2">
        <f>SUM(H179:H201)</f>
        <v>60.999999999999986</v>
      </c>
      <c r="I202" s="2">
        <f>SUM(I179:I201)</f>
        <v>5367.9999999999991</v>
      </c>
      <c r="J202" s="45">
        <f>SUM(J179:J201)</f>
        <v>90.618694736842102</v>
      </c>
      <c r="L202"/>
      <c r="M202"/>
      <c r="N202"/>
      <c r="O202"/>
      <c r="P202"/>
      <c r="Q202"/>
      <c r="R202"/>
    </row>
    <row r="203" spans="1:45" ht="15.75" customHeight="1" x14ac:dyDescent="0.25">
      <c r="A203"/>
      <c r="B203"/>
      <c r="C203"/>
      <c r="D203"/>
      <c r="E203" s="27"/>
      <c r="F203"/>
      <c r="G203"/>
      <c r="H203"/>
      <c r="I203"/>
      <c r="J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</row>
    <row r="204" spans="1:45" customFormat="1" ht="1.5" customHeight="1" x14ac:dyDescent="0.25">
      <c r="E204" s="27"/>
    </row>
    <row r="205" spans="1:45" customFormat="1" ht="15.75" hidden="1" customHeight="1" x14ac:dyDescent="0.25">
      <c r="E205" s="27"/>
    </row>
    <row r="206" spans="1:45" customFormat="1" ht="15.75" hidden="1" customHeight="1" x14ac:dyDescent="0.25">
      <c r="E206" s="27"/>
    </row>
    <row r="207" spans="1:45" customFormat="1" ht="15.75" hidden="1" customHeight="1" x14ac:dyDescent="0.25">
      <c r="E207" s="27"/>
    </row>
    <row r="208" spans="1:45" customFormat="1" ht="15.75" hidden="1" customHeight="1" x14ac:dyDescent="0.25">
      <c r="E208" s="27"/>
    </row>
    <row r="209" spans="1:45" customFormat="1" ht="15.75" hidden="1" customHeight="1" x14ac:dyDescent="0.25">
      <c r="E209" s="27"/>
      <c r="L209" s="13"/>
      <c r="M209" s="13"/>
      <c r="N209" s="13"/>
      <c r="O209" s="13"/>
      <c r="P209" s="13"/>
      <c r="Q209" s="22"/>
      <c r="R209" s="13"/>
    </row>
    <row r="210" spans="1:45" customFormat="1" ht="27.75" customHeight="1" x14ac:dyDescent="0.25">
      <c r="A210" s="189" t="s">
        <v>47</v>
      </c>
      <c r="B210" s="190"/>
      <c r="C210" s="10" t="s">
        <v>53</v>
      </c>
      <c r="D210" s="10" t="s">
        <v>60</v>
      </c>
      <c r="E210" s="11" t="s">
        <v>49</v>
      </c>
      <c r="F210" s="10" t="s">
        <v>1</v>
      </c>
      <c r="G210" s="10" t="s">
        <v>46</v>
      </c>
      <c r="H210" s="10" t="s">
        <v>50</v>
      </c>
      <c r="I210" s="10" t="s">
        <v>51</v>
      </c>
      <c r="J210" s="11" t="s">
        <v>2</v>
      </c>
      <c r="L210" s="13"/>
      <c r="M210" s="13"/>
      <c r="N210" s="13"/>
      <c r="O210" s="13"/>
      <c r="P210" s="13"/>
      <c r="Q210" s="22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</row>
    <row r="211" spans="1:45" x14ac:dyDescent="0.25">
      <c r="A211" s="201" t="s">
        <v>67</v>
      </c>
      <c r="B211" s="52">
        <v>2</v>
      </c>
      <c r="C211" s="182" t="s">
        <v>78</v>
      </c>
      <c r="D211" s="36" t="s">
        <v>6</v>
      </c>
      <c r="E211" s="6">
        <v>4.5999999999999999E-2</v>
      </c>
      <c r="F211" s="47">
        <f>B211*44</f>
        <v>88</v>
      </c>
      <c r="G211" s="47">
        <f>Q9</f>
        <v>30</v>
      </c>
      <c r="H211" s="5">
        <f>G211*E211</f>
        <v>1.38</v>
      </c>
      <c r="I211" s="7">
        <f t="shared" ref="I211:I221" si="56">J211*G211</f>
        <v>121.44</v>
      </c>
      <c r="J211" s="8">
        <f>F211*E211</f>
        <v>4.048</v>
      </c>
    </row>
    <row r="212" spans="1:45" ht="15.75" customHeight="1" x14ac:dyDescent="0.25">
      <c r="A212" s="201"/>
      <c r="B212" s="60">
        <f>B211</f>
        <v>2</v>
      </c>
      <c r="C212" s="182"/>
      <c r="D212" s="36" t="s">
        <v>35</v>
      </c>
      <c r="E212" s="6">
        <v>0.02</v>
      </c>
      <c r="F212" s="58">
        <f>F211</f>
        <v>88</v>
      </c>
      <c r="G212" s="48">
        <f>Q38</f>
        <v>130</v>
      </c>
      <c r="H212" s="5">
        <f>G212*E212</f>
        <v>2.6</v>
      </c>
      <c r="I212" s="7">
        <f t="shared" si="56"/>
        <v>228.8</v>
      </c>
      <c r="J212" s="8">
        <f t="shared" ref="J212:J232" si="57">F212*E212</f>
        <v>1.76</v>
      </c>
    </row>
    <row r="213" spans="1:45" ht="15.75" customHeight="1" x14ac:dyDescent="0.25">
      <c r="A213" s="201"/>
      <c r="B213" s="60">
        <f t="shared" ref="B213:B232" si="58">B212</f>
        <v>2</v>
      </c>
      <c r="C213" s="182"/>
      <c r="D213" s="37" t="s">
        <v>7</v>
      </c>
      <c r="E213" s="6">
        <v>3.0000000000000001E-3</v>
      </c>
      <c r="F213" s="58">
        <f t="shared" ref="F213:F232" si="59">F212</f>
        <v>88</v>
      </c>
      <c r="G213" s="49">
        <f>Q22</f>
        <v>108</v>
      </c>
      <c r="H213" s="5">
        <f>G213*E213</f>
        <v>0.32400000000000001</v>
      </c>
      <c r="I213" s="7">
        <f t="shared" si="56"/>
        <v>28.512</v>
      </c>
      <c r="J213" s="8">
        <f t="shared" si="57"/>
        <v>0.26400000000000001</v>
      </c>
    </row>
    <row r="214" spans="1:45" ht="15.75" customHeight="1" x14ac:dyDescent="0.25">
      <c r="A214" s="201"/>
      <c r="B214" s="60">
        <f t="shared" si="58"/>
        <v>2</v>
      </c>
      <c r="C214" s="182"/>
      <c r="D214" s="36" t="s">
        <v>9</v>
      </c>
      <c r="E214" s="6">
        <v>1.3000000000000001E-2</v>
      </c>
      <c r="F214" s="58">
        <f t="shared" si="59"/>
        <v>88</v>
      </c>
      <c r="G214" s="49">
        <f>Q11</f>
        <v>25</v>
      </c>
      <c r="H214" s="5">
        <f>G214*E214</f>
        <v>0.32500000000000001</v>
      </c>
      <c r="I214" s="7">
        <f t="shared" si="56"/>
        <v>28.6</v>
      </c>
      <c r="J214" s="8">
        <f t="shared" si="57"/>
        <v>1.1440000000000001</v>
      </c>
    </row>
    <row r="215" spans="1:45" ht="15.75" customHeight="1" x14ac:dyDescent="0.25">
      <c r="A215" s="201"/>
      <c r="B215" s="60">
        <f t="shared" si="58"/>
        <v>2</v>
      </c>
      <c r="C215" s="183" t="s">
        <v>31</v>
      </c>
      <c r="D215" s="36" t="s">
        <v>81</v>
      </c>
      <c r="E215" s="40">
        <f>H215/G215</f>
        <v>1.9597560975609756E-2</v>
      </c>
      <c r="F215" s="58">
        <f t="shared" si="59"/>
        <v>88</v>
      </c>
      <c r="G215" s="47">
        <f>Q17</f>
        <v>410</v>
      </c>
      <c r="H215" s="5">
        <f>61-H211-H212-H213-H214-H216-H217-H218-H219-H220-H221-H222-H223-H224-H225-H226-H227-H228-H229-H230-H231-H232</f>
        <v>8.0350000000000001</v>
      </c>
      <c r="I215" s="7">
        <f t="shared" si="56"/>
        <v>707.08</v>
      </c>
      <c r="J215" s="8">
        <f t="shared" si="57"/>
        <v>1.7245853658536585</v>
      </c>
    </row>
    <row r="216" spans="1:45" ht="15.75" customHeight="1" x14ac:dyDescent="0.25">
      <c r="A216" s="201"/>
      <c r="B216" s="60">
        <f t="shared" si="58"/>
        <v>2</v>
      </c>
      <c r="C216" s="184"/>
      <c r="D216" s="36" t="s">
        <v>8</v>
      </c>
      <c r="E216" s="6">
        <v>0.107</v>
      </c>
      <c r="F216" s="58">
        <f t="shared" si="59"/>
        <v>88</v>
      </c>
      <c r="G216" s="47">
        <f>Q10</f>
        <v>25</v>
      </c>
      <c r="H216" s="5">
        <f t="shared" ref="H216:H221" si="60">G216*E216</f>
        <v>2.6749999999999998</v>
      </c>
      <c r="I216" s="7">
        <f t="shared" si="56"/>
        <v>235.4</v>
      </c>
      <c r="J216" s="8">
        <f t="shared" si="57"/>
        <v>9.4160000000000004</v>
      </c>
    </row>
    <row r="217" spans="1:45" ht="15.75" customHeight="1" x14ac:dyDescent="0.25">
      <c r="A217" s="201"/>
      <c r="B217" s="60">
        <f t="shared" si="58"/>
        <v>2</v>
      </c>
      <c r="C217" s="184"/>
      <c r="D217" s="36" t="s">
        <v>87</v>
      </c>
      <c r="E217" s="6">
        <v>6.0000000000000001E-3</v>
      </c>
      <c r="F217" s="58">
        <f t="shared" si="59"/>
        <v>88</v>
      </c>
      <c r="G217" s="47">
        <f>Q18</f>
        <v>82</v>
      </c>
      <c r="H217" s="5">
        <f t="shared" si="60"/>
        <v>0.49199999999999999</v>
      </c>
      <c r="I217" s="7">
        <f t="shared" si="56"/>
        <v>43.295999999999999</v>
      </c>
      <c r="J217" s="8">
        <f t="shared" si="57"/>
        <v>0.52800000000000002</v>
      </c>
    </row>
    <row r="218" spans="1:45" ht="15.75" customHeight="1" x14ac:dyDescent="0.25">
      <c r="A218" s="201"/>
      <c r="B218" s="60">
        <f t="shared" si="58"/>
        <v>2</v>
      </c>
      <c r="C218" s="184"/>
      <c r="D218" s="36" t="s">
        <v>9</v>
      </c>
      <c r="E218" s="6">
        <v>1.3000000000000001E-2</v>
      </c>
      <c r="F218" s="58">
        <f t="shared" si="59"/>
        <v>88</v>
      </c>
      <c r="G218" s="47">
        <f>Q11</f>
        <v>25</v>
      </c>
      <c r="H218" s="5">
        <f t="shared" si="60"/>
        <v>0.32500000000000001</v>
      </c>
      <c r="I218" s="7">
        <f t="shared" si="56"/>
        <v>28.6</v>
      </c>
      <c r="J218" s="8">
        <f t="shared" si="57"/>
        <v>1.1440000000000001</v>
      </c>
    </row>
    <row r="219" spans="1:45" ht="15.75" customHeight="1" x14ac:dyDescent="0.25">
      <c r="A219" s="201"/>
      <c r="B219" s="60">
        <f t="shared" si="58"/>
        <v>2</v>
      </c>
      <c r="C219" s="184"/>
      <c r="D219" s="37" t="s">
        <v>11</v>
      </c>
      <c r="E219" s="6">
        <v>1.2E-2</v>
      </c>
      <c r="F219" s="58">
        <f t="shared" si="59"/>
        <v>88</v>
      </c>
      <c r="G219" s="47">
        <f>Q12</f>
        <v>25</v>
      </c>
      <c r="H219" s="5">
        <f t="shared" si="60"/>
        <v>0.3</v>
      </c>
      <c r="I219" s="7">
        <f t="shared" si="56"/>
        <v>26.400000000000002</v>
      </c>
      <c r="J219" s="8">
        <f t="shared" si="57"/>
        <v>1.056</v>
      </c>
    </row>
    <row r="220" spans="1:45" ht="15.75" customHeight="1" x14ac:dyDescent="0.25">
      <c r="A220" s="201"/>
      <c r="B220" s="60">
        <f t="shared" si="58"/>
        <v>2</v>
      </c>
      <c r="C220" s="184"/>
      <c r="D220" s="37" t="s">
        <v>7</v>
      </c>
      <c r="E220" s="6">
        <v>3.0000000000000001E-3</v>
      </c>
      <c r="F220" s="58">
        <f t="shared" si="59"/>
        <v>88</v>
      </c>
      <c r="G220" s="47">
        <f>Q22</f>
        <v>108</v>
      </c>
      <c r="H220" s="5">
        <f t="shared" si="60"/>
        <v>0.32400000000000001</v>
      </c>
      <c r="I220" s="7">
        <f t="shared" si="56"/>
        <v>28.512</v>
      </c>
      <c r="J220" s="8">
        <f t="shared" si="57"/>
        <v>0.26400000000000001</v>
      </c>
    </row>
    <row r="221" spans="1:45" ht="15.75" customHeight="1" x14ac:dyDescent="0.25">
      <c r="A221" s="201"/>
      <c r="B221" s="60">
        <f t="shared" si="58"/>
        <v>2</v>
      </c>
      <c r="C221" s="184"/>
      <c r="D221" s="37" t="s">
        <v>32</v>
      </c>
      <c r="E221" s="6">
        <v>6.0000000000000001E-3</v>
      </c>
      <c r="F221" s="58">
        <f t="shared" si="59"/>
        <v>88</v>
      </c>
      <c r="G221" s="47">
        <f>Q13</f>
        <v>200</v>
      </c>
      <c r="H221" s="5">
        <f t="shared" si="60"/>
        <v>1.2</v>
      </c>
      <c r="I221" s="7">
        <f t="shared" si="56"/>
        <v>105.60000000000001</v>
      </c>
      <c r="J221" s="8">
        <f t="shared" si="57"/>
        <v>0.52800000000000002</v>
      </c>
    </row>
    <row r="222" spans="1:45" ht="15.75" customHeight="1" x14ac:dyDescent="0.25">
      <c r="A222" s="201"/>
      <c r="B222" s="60">
        <f t="shared" si="58"/>
        <v>2</v>
      </c>
      <c r="C222" s="185"/>
      <c r="D222" s="37" t="s">
        <v>79</v>
      </c>
      <c r="E222" s="6">
        <v>0.188</v>
      </c>
      <c r="F222" s="58">
        <f t="shared" si="59"/>
        <v>88</v>
      </c>
      <c r="G222" s="47"/>
      <c r="H222" s="5"/>
      <c r="I222" s="7"/>
      <c r="J222" s="8">
        <f t="shared" si="57"/>
        <v>16.544</v>
      </c>
    </row>
    <row r="223" spans="1:45" ht="15.75" customHeight="1" x14ac:dyDescent="0.25">
      <c r="A223" s="201"/>
      <c r="B223" s="60">
        <f t="shared" si="58"/>
        <v>2</v>
      </c>
      <c r="C223" s="186" t="s">
        <v>86</v>
      </c>
      <c r="D223" s="36" t="s">
        <v>81</v>
      </c>
      <c r="E223" s="6">
        <v>6.9000000000000006E-2</v>
      </c>
      <c r="F223" s="58">
        <f t="shared" si="59"/>
        <v>88</v>
      </c>
      <c r="G223" s="47">
        <f>Q17</f>
        <v>410</v>
      </c>
      <c r="H223" s="5">
        <f t="shared" ref="H223:H230" si="61">G223*E223</f>
        <v>28.290000000000003</v>
      </c>
      <c r="I223" s="7">
        <f t="shared" ref="I223:I230" si="62">J223*G223</f>
        <v>2489.5200000000004</v>
      </c>
      <c r="J223" s="8">
        <f t="shared" si="57"/>
        <v>6.072000000000001</v>
      </c>
    </row>
    <row r="224" spans="1:45" ht="15.75" customHeight="1" x14ac:dyDescent="0.25">
      <c r="A224" s="201"/>
      <c r="B224" s="60">
        <f t="shared" si="58"/>
        <v>2</v>
      </c>
      <c r="C224" s="187"/>
      <c r="D224" s="36" t="s">
        <v>9</v>
      </c>
      <c r="E224" s="6">
        <v>3.0000000000000001E-3</v>
      </c>
      <c r="F224" s="58">
        <f t="shared" si="59"/>
        <v>88</v>
      </c>
      <c r="G224" s="47">
        <f>Q11</f>
        <v>25</v>
      </c>
      <c r="H224" s="5">
        <f t="shared" si="61"/>
        <v>7.4999999999999997E-2</v>
      </c>
      <c r="I224" s="7">
        <f t="shared" si="62"/>
        <v>6.6000000000000005</v>
      </c>
      <c r="J224" s="8">
        <f t="shared" si="57"/>
        <v>0.26400000000000001</v>
      </c>
    </row>
    <row r="225" spans="1:45" ht="15.75" customHeight="1" x14ac:dyDescent="0.25">
      <c r="A225" s="201"/>
      <c r="B225" s="60">
        <f t="shared" si="58"/>
        <v>2</v>
      </c>
      <c r="C225" s="188"/>
      <c r="D225" s="36" t="s">
        <v>11</v>
      </c>
      <c r="E225" s="6">
        <v>3.0000000000000001E-3</v>
      </c>
      <c r="F225" s="58">
        <f t="shared" si="59"/>
        <v>88</v>
      </c>
      <c r="G225" s="47">
        <f>Q12</f>
        <v>25</v>
      </c>
      <c r="H225" s="5">
        <f t="shared" si="61"/>
        <v>7.4999999999999997E-2</v>
      </c>
      <c r="I225" s="7">
        <f t="shared" si="62"/>
        <v>6.6000000000000005</v>
      </c>
      <c r="J225" s="8">
        <f t="shared" si="57"/>
        <v>0.26400000000000001</v>
      </c>
    </row>
    <row r="226" spans="1:45" ht="15.75" customHeight="1" x14ac:dyDescent="0.25">
      <c r="A226" s="201"/>
      <c r="B226" s="60">
        <f t="shared" si="58"/>
        <v>2</v>
      </c>
      <c r="C226" s="183" t="s">
        <v>42</v>
      </c>
      <c r="D226" s="36" t="s">
        <v>44</v>
      </c>
      <c r="E226" s="6">
        <v>5.0999999999999997E-2</v>
      </c>
      <c r="F226" s="58">
        <f t="shared" si="59"/>
        <v>88</v>
      </c>
      <c r="G226" s="47">
        <f>Q37</f>
        <v>60</v>
      </c>
      <c r="H226" s="5">
        <f t="shared" si="61"/>
        <v>3.0599999999999996</v>
      </c>
      <c r="I226" s="7">
        <f t="shared" si="62"/>
        <v>269.27999999999997</v>
      </c>
      <c r="J226" s="8">
        <f t="shared" si="57"/>
        <v>4.4879999999999995</v>
      </c>
    </row>
    <row r="227" spans="1:45" ht="15.75" customHeight="1" x14ac:dyDescent="0.25">
      <c r="A227" s="201"/>
      <c r="B227" s="60">
        <f t="shared" si="58"/>
        <v>2</v>
      </c>
      <c r="C227" s="185"/>
      <c r="D227" s="36" t="s">
        <v>27</v>
      </c>
      <c r="E227" s="6">
        <v>5.0000000000000001E-3</v>
      </c>
      <c r="F227" s="58">
        <f t="shared" si="59"/>
        <v>88</v>
      </c>
      <c r="G227" s="47">
        <f>Q14</f>
        <v>680</v>
      </c>
      <c r="H227" s="5">
        <f t="shared" si="61"/>
        <v>3.4</v>
      </c>
      <c r="I227" s="7">
        <f t="shared" si="62"/>
        <v>299.2</v>
      </c>
      <c r="J227" s="8">
        <f t="shared" si="57"/>
        <v>0.44</v>
      </c>
      <c r="L227"/>
      <c r="M227"/>
      <c r="N227"/>
      <c r="O227"/>
      <c r="P227"/>
      <c r="Q227"/>
      <c r="R227"/>
    </row>
    <row r="228" spans="1:45" ht="15.75" customHeight="1" x14ac:dyDescent="0.25">
      <c r="A228" s="201"/>
      <c r="B228" s="60">
        <f t="shared" si="58"/>
        <v>2</v>
      </c>
      <c r="C228" s="183" t="s">
        <v>39</v>
      </c>
      <c r="D228" s="36" t="s">
        <v>76</v>
      </c>
      <c r="E228" s="44">
        <v>0.02</v>
      </c>
      <c r="F228" s="58">
        <f t="shared" si="59"/>
        <v>88</v>
      </c>
      <c r="G228" s="47">
        <f>Q19</f>
        <v>240</v>
      </c>
      <c r="H228" s="5">
        <f t="shared" si="61"/>
        <v>4.8</v>
      </c>
      <c r="I228" s="7">
        <f t="shared" si="62"/>
        <v>422.4</v>
      </c>
      <c r="J228" s="8">
        <f t="shared" si="57"/>
        <v>1.76</v>
      </c>
      <c r="L228"/>
      <c r="M228"/>
      <c r="N228"/>
      <c r="O228"/>
      <c r="P228"/>
      <c r="Q228"/>
      <c r="R228"/>
    </row>
    <row r="229" spans="1:45" ht="15.75" customHeight="1" x14ac:dyDescent="0.25">
      <c r="A229" s="201"/>
      <c r="B229" s="60">
        <f t="shared" si="58"/>
        <v>2</v>
      </c>
      <c r="C229" s="184"/>
      <c r="D229" s="36" t="s">
        <v>12</v>
      </c>
      <c r="E229" s="44">
        <v>0.02</v>
      </c>
      <c r="F229" s="58">
        <f t="shared" si="59"/>
        <v>88</v>
      </c>
      <c r="G229" s="47">
        <f>Q15</f>
        <v>66</v>
      </c>
      <c r="H229" s="5">
        <f t="shared" si="61"/>
        <v>1.32</v>
      </c>
      <c r="I229" s="7">
        <f t="shared" si="62"/>
        <v>116.16</v>
      </c>
      <c r="J229" s="8">
        <f t="shared" si="57"/>
        <v>1.76</v>
      </c>
      <c r="L229"/>
      <c r="M229"/>
      <c r="N229"/>
      <c r="O229"/>
      <c r="P229"/>
      <c r="Q229"/>
      <c r="R229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</row>
    <row r="230" spans="1:45" s="16" customFormat="1" ht="15.75" customHeight="1" x14ac:dyDescent="0.25">
      <c r="A230" s="201"/>
      <c r="B230" s="60">
        <f t="shared" si="58"/>
        <v>2</v>
      </c>
      <c r="C230" s="184"/>
      <c r="D230" s="36" t="s">
        <v>13</v>
      </c>
      <c r="E230" s="19">
        <v>2.0000000000000001E-4</v>
      </c>
      <c r="F230" s="58">
        <f t="shared" si="59"/>
        <v>88</v>
      </c>
      <c r="G230" s="47">
        <f>Q16</f>
        <v>1000</v>
      </c>
      <c r="H230" s="5">
        <f t="shared" si="61"/>
        <v>0.2</v>
      </c>
      <c r="I230" s="7">
        <f t="shared" si="62"/>
        <v>17.600000000000001</v>
      </c>
      <c r="J230" s="8">
        <f t="shared" si="57"/>
        <v>1.7600000000000001E-2</v>
      </c>
      <c r="K230"/>
      <c r="L230"/>
      <c r="M230"/>
      <c r="N230"/>
      <c r="O230"/>
      <c r="P230"/>
      <c r="Q230"/>
      <c r="R230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</row>
    <row r="231" spans="1:45" ht="15.75" customHeight="1" x14ac:dyDescent="0.25">
      <c r="A231" s="201"/>
      <c r="B231" s="60">
        <f t="shared" si="58"/>
        <v>2</v>
      </c>
      <c r="C231" s="185"/>
      <c r="D231" s="36" t="s">
        <v>79</v>
      </c>
      <c r="E231" s="44">
        <v>0.2</v>
      </c>
      <c r="F231" s="58">
        <f t="shared" si="59"/>
        <v>88</v>
      </c>
      <c r="G231" s="47"/>
      <c r="H231" s="5"/>
      <c r="I231" s="7"/>
      <c r="J231" s="8">
        <f t="shared" si="57"/>
        <v>17.600000000000001</v>
      </c>
    </row>
    <row r="232" spans="1:45" ht="15.75" customHeight="1" x14ac:dyDescent="0.25">
      <c r="A232" s="201"/>
      <c r="B232" s="60">
        <f t="shared" si="58"/>
        <v>2</v>
      </c>
      <c r="C232" s="3" t="s">
        <v>38</v>
      </c>
      <c r="D232" s="41" t="s">
        <v>38</v>
      </c>
      <c r="E232" s="6">
        <v>0.04</v>
      </c>
      <c r="F232" s="58">
        <f t="shared" si="59"/>
        <v>88</v>
      </c>
      <c r="G232" s="47">
        <f>Q20</f>
        <v>45</v>
      </c>
      <c r="H232" s="5">
        <f>G232*E232</f>
        <v>1.8</v>
      </c>
      <c r="I232" s="7">
        <f>J232*G232</f>
        <v>158.4</v>
      </c>
      <c r="J232" s="8">
        <f t="shared" si="57"/>
        <v>3.52</v>
      </c>
    </row>
    <row r="233" spans="1:45" ht="15.75" customHeight="1" x14ac:dyDescent="0.25">
      <c r="A233" s="174" t="s">
        <v>41</v>
      </c>
      <c r="B233" s="174"/>
      <c r="C233" s="174"/>
      <c r="D233" s="174"/>
      <c r="E233" s="45"/>
      <c r="F233" s="160"/>
      <c r="G233" s="160"/>
      <c r="H233" s="2">
        <f>SUM(H211:H232)</f>
        <v>61.000000000000014</v>
      </c>
      <c r="I233" s="2">
        <f>SUM(I211:I232)</f>
        <v>5367.9999999999991</v>
      </c>
      <c r="J233" s="45">
        <f>SUM(J211:J232)</f>
        <v>74.606185365853648</v>
      </c>
    </row>
    <row r="234" spans="1:45" ht="15.75" customHeight="1" x14ac:dyDescent="0.25">
      <c r="A234" s="180" t="s">
        <v>68</v>
      </c>
      <c r="B234" s="52">
        <v>2</v>
      </c>
      <c r="C234" s="195" t="s">
        <v>36</v>
      </c>
      <c r="D234" s="36" t="s">
        <v>6</v>
      </c>
      <c r="E234" s="6">
        <v>0.03</v>
      </c>
      <c r="F234" s="47">
        <f>B234*44</f>
        <v>88</v>
      </c>
      <c r="G234" s="47">
        <f>Q9</f>
        <v>30</v>
      </c>
      <c r="H234" s="5">
        <f t="shared" ref="H234:H246" si="63">G234*E234</f>
        <v>0.89999999999999991</v>
      </c>
      <c r="I234" s="7">
        <f t="shared" ref="I234:I246" si="64">J234*G234</f>
        <v>79.199999999999989</v>
      </c>
      <c r="J234" s="8">
        <f>F234*E234</f>
        <v>2.6399999999999997</v>
      </c>
    </row>
    <row r="235" spans="1:45" ht="15.75" customHeight="1" x14ac:dyDescent="0.25">
      <c r="A235" s="181"/>
      <c r="B235" s="60">
        <f>B234</f>
        <v>2</v>
      </c>
      <c r="C235" s="195"/>
      <c r="D235" s="36" t="s">
        <v>15</v>
      </c>
      <c r="E235" s="6">
        <v>5.0000000000000001E-3</v>
      </c>
      <c r="F235" s="58">
        <f>F234</f>
        <v>88</v>
      </c>
      <c r="G235" s="47">
        <f>Q31</f>
        <v>180</v>
      </c>
      <c r="H235" s="5">
        <f t="shared" si="63"/>
        <v>0.9</v>
      </c>
      <c r="I235" s="7">
        <f t="shared" si="64"/>
        <v>79.2</v>
      </c>
      <c r="J235" s="8">
        <f t="shared" ref="J235:J258" si="65">F235*E235</f>
        <v>0.44</v>
      </c>
    </row>
    <row r="236" spans="1:45" ht="15.75" customHeight="1" x14ac:dyDescent="0.25">
      <c r="A236" s="181"/>
      <c r="B236" s="60">
        <f t="shared" ref="B236:B258" si="66">B235</f>
        <v>2</v>
      </c>
      <c r="C236" s="195"/>
      <c r="D236" s="36" t="s">
        <v>17</v>
      </c>
      <c r="E236" s="6">
        <v>5.0000000000000001E-3</v>
      </c>
      <c r="F236" s="58">
        <f t="shared" ref="F236:F258" si="67">F235</f>
        <v>88</v>
      </c>
      <c r="G236" s="48">
        <f>Q36</f>
        <v>350</v>
      </c>
      <c r="H236" s="5">
        <f t="shared" si="63"/>
        <v>1.75</v>
      </c>
      <c r="I236" s="7">
        <f t="shared" si="64"/>
        <v>154</v>
      </c>
      <c r="J236" s="8">
        <f t="shared" si="65"/>
        <v>0.44</v>
      </c>
      <c r="L236"/>
      <c r="M236"/>
      <c r="N236"/>
      <c r="O236"/>
      <c r="P236"/>
      <c r="Q236"/>
      <c r="R236"/>
    </row>
    <row r="237" spans="1:45" ht="15.75" customHeight="1" x14ac:dyDescent="0.25">
      <c r="A237" s="181"/>
      <c r="B237" s="60">
        <f t="shared" si="66"/>
        <v>2</v>
      </c>
      <c r="C237" s="195"/>
      <c r="D237" s="37" t="s">
        <v>7</v>
      </c>
      <c r="E237" s="6">
        <v>2E-3</v>
      </c>
      <c r="F237" s="58">
        <f t="shared" si="67"/>
        <v>88</v>
      </c>
      <c r="G237" s="49">
        <f>Q22</f>
        <v>108</v>
      </c>
      <c r="H237" s="5">
        <f t="shared" si="63"/>
        <v>0.216</v>
      </c>
      <c r="I237" s="7">
        <f t="shared" si="64"/>
        <v>19.007999999999999</v>
      </c>
      <c r="J237" s="8">
        <f t="shared" si="65"/>
        <v>0.17599999999999999</v>
      </c>
      <c r="L237"/>
      <c r="M237"/>
      <c r="N237"/>
      <c r="O237"/>
      <c r="P237"/>
      <c r="Q237"/>
      <c r="R237"/>
    </row>
    <row r="238" spans="1:45" ht="15.75" customHeight="1" x14ac:dyDescent="0.25">
      <c r="A238" s="181"/>
      <c r="B238" s="60">
        <f t="shared" si="66"/>
        <v>2</v>
      </c>
      <c r="C238" s="196" t="s">
        <v>40</v>
      </c>
      <c r="D238" s="36" t="s">
        <v>4</v>
      </c>
      <c r="E238" s="44">
        <v>0.02</v>
      </c>
      <c r="F238" s="58">
        <f t="shared" si="67"/>
        <v>88</v>
      </c>
      <c r="G238" s="47">
        <f t="shared" ref="G238:G246" si="68">Q8</f>
        <v>20</v>
      </c>
      <c r="H238" s="5">
        <f t="shared" si="63"/>
        <v>0.4</v>
      </c>
      <c r="I238" s="7">
        <f t="shared" si="64"/>
        <v>35.200000000000003</v>
      </c>
      <c r="J238" s="8">
        <f t="shared" si="65"/>
        <v>1.76</v>
      </c>
      <c r="L238"/>
      <c r="M238"/>
      <c r="N238"/>
      <c r="O238"/>
      <c r="P238"/>
      <c r="Q238"/>
      <c r="R238"/>
    </row>
    <row r="239" spans="1:45" ht="15.75" customHeight="1" x14ac:dyDescent="0.25">
      <c r="A239" s="181"/>
      <c r="B239" s="60">
        <f t="shared" si="66"/>
        <v>2</v>
      </c>
      <c r="C239" s="197"/>
      <c r="D239" s="36" t="s">
        <v>6</v>
      </c>
      <c r="E239" s="44">
        <v>0.01</v>
      </c>
      <c r="F239" s="58">
        <f t="shared" si="67"/>
        <v>88</v>
      </c>
      <c r="G239" s="48">
        <f t="shared" si="68"/>
        <v>30</v>
      </c>
      <c r="H239" s="5">
        <f t="shared" si="63"/>
        <v>0.3</v>
      </c>
      <c r="I239" s="7">
        <f t="shared" si="64"/>
        <v>26.4</v>
      </c>
      <c r="J239" s="8">
        <f t="shared" si="65"/>
        <v>0.88</v>
      </c>
      <c r="L239"/>
      <c r="M239"/>
      <c r="N239"/>
      <c r="O239"/>
      <c r="P239"/>
      <c r="Q239"/>
      <c r="R239"/>
    </row>
    <row r="240" spans="1:45" ht="15.75" customHeight="1" x14ac:dyDescent="0.25">
      <c r="A240" s="181"/>
      <c r="B240" s="60">
        <f t="shared" si="66"/>
        <v>2</v>
      </c>
      <c r="C240" s="197"/>
      <c r="D240" s="36" t="s">
        <v>8</v>
      </c>
      <c r="E240" s="44">
        <v>0.02</v>
      </c>
      <c r="F240" s="58">
        <f t="shared" si="67"/>
        <v>88</v>
      </c>
      <c r="G240" s="49">
        <f t="shared" si="68"/>
        <v>25</v>
      </c>
      <c r="H240" s="5">
        <f t="shared" si="63"/>
        <v>0.5</v>
      </c>
      <c r="I240" s="7">
        <f t="shared" si="64"/>
        <v>44</v>
      </c>
      <c r="J240" s="8">
        <f t="shared" si="65"/>
        <v>1.76</v>
      </c>
      <c r="L240"/>
      <c r="M240"/>
      <c r="N240"/>
      <c r="O240"/>
      <c r="P240"/>
      <c r="Q240"/>
      <c r="R240"/>
    </row>
    <row r="241" spans="1:18" x14ac:dyDescent="0.25">
      <c r="A241" s="181"/>
      <c r="B241" s="60">
        <f t="shared" si="66"/>
        <v>2</v>
      </c>
      <c r="C241" s="197"/>
      <c r="D241" s="36" t="s">
        <v>9</v>
      </c>
      <c r="E241" s="44">
        <v>7.0000000000000001E-3</v>
      </c>
      <c r="F241" s="58">
        <f t="shared" si="67"/>
        <v>88</v>
      </c>
      <c r="G241" s="50">
        <f t="shared" si="68"/>
        <v>25</v>
      </c>
      <c r="H241" s="5">
        <f t="shared" si="63"/>
        <v>0.17500000000000002</v>
      </c>
      <c r="I241" s="7">
        <f t="shared" si="64"/>
        <v>15.4</v>
      </c>
      <c r="J241" s="8">
        <f t="shared" si="65"/>
        <v>0.61599999999999999</v>
      </c>
      <c r="L241"/>
      <c r="M241"/>
      <c r="N241"/>
      <c r="O241"/>
      <c r="P241"/>
      <c r="Q241"/>
      <c r="R241"/>
    </row>
    <row r="242" spans="1:18" x14ac:dyDescent="0.25">
      <c r="A242" s="181"/>
      <c r="B242" s="60">
        <f t="shared" si="66"/>
        <v>2</v>
      </c>
      <c r="C242" s="197"/>
      <c r="D242" s="36" t="s">
        <v>11</v>
      </c>
      <c r="E242" s="44">
        <v>7.0000000000000001E-3</v>
      </c>
      <c r="F242" s="58">
        <f t="shared" si="67"/>
        <v>88</v>
      </c>
      <c r="G242" s="47">
        <f t="shared" si="68"/>
        <v>25</v>
      </c>
      <c r="H242" s="5">
        <f t="shared" si="63"/>
        <v>0.17500000000000002</v>
      </c>
      <c r="I242" s="7">
        <f t="shared" si="64"/>
        <v>15.4</v>
      </c>
      <c r="J242" s="8">
        <f t="shared" si="65"/>
        <v>0.61599999999999999</v>
      </c>
      <c r="L242"/>
      <c r="M242"/>
      <c r="N242"/>
      <c r="O242"/>
      <c r="P242"/>
      <c r="Q242"/>
      <c r="R242"/>
    </row>
    <row r="243" spans="1:18" x14ac:dyDescent="0.25">
      <c r="A243" s="181"/>
      <c r="B243" s="60">
        <f t="shared" si="66"/>
        <v>2</v>
      </c>
      <c r="C243" s="197"/>
      <c r="D243" s="36" t="s">
        <v>32</v>
      </c>
      <c r="E243" s="19">
        <v>1E-3</v>
      </c>
      <c r="F243" s="58">
        <f t="shared" si="67"/>
        <v>88</v>
      </c>
      <c r="G243" s="47">
        <f t="shared" si="68"/>
        <v>200</v>
      </c>
      <c r="H243" s="5">
        <f t="shared" si="63"/>
        <v>0.2</v>
      </c>
      <c r="I243" s="7">
        <f t="shared" si="64"/>
        <v>17.599999999999998</v>
      </c>
      <c r="J243" s="8">
        <f t="shared" si="65"/>
        <v>8.7999999999999995E-2</v>
      </c>
      <c r="L243"/>
      <c r="M243"/>
      <c r="N243"/>
      <c r="O243"/>
      <c r="P243"/>
      <c r="Q243"/>
      <c r="R243"/>
    </row>
    <row r="244" spans="1:18" x14ac:dyDescent="0.25">
      <c r="A244" s="181"/>
      <c r="B244" s="60">
        <f t="shared" si="66"/>
        <v>2</v>
      </c>
      <c r="C244" s="197"/>
      <c r="D244" s="36" t="s">
        <v>27</v>
      </c>
      <c r="E244" s="44">
        <v>4.0000000000000001E-3</v>
      </c>
      <c r="F244" s="58">
        <f t="shared" si="67"/>
        <v>88</v>
      </c>
      <c r="G244" s="47">
        <f t="shared" si="68"/>
        <v>680</v>
      </c>
      <c r="H244" s="5">
        <f t="shared" si="63"/>
        <v>2.72</v>
      </c>
      <c r="I244" s="7">
        <f t="shared" si="64"/>
        <v>239.35999999999999</v>
      </c>
      <c r="J244" s="8">
        <f t="shared" si="65"/>
        <v>0.35199999999999998</v>
      </c>
      <c r="L244"/>
      <c r="M244"/>
      <c r="N244"/>
      <c r="O244"/>
      <c r="P244"/>
      <c r="Q244"/>
      <c r="R244"/>
    </row>
    <row r="245" spans="1:18" x14ac:dyDescent="0.25">
      <c r="A245" s="181"/>
      <c r="B245" s="60">
        <f t="shared" si="66"/>
        <v>2</v>
      </c>
      <c r="C245" s="197"/>
      <c r="D245" s="36" t="s">
        <v>12</v>
      </c>
      <c r="E245" s="19">
        <v>2.5000000000000001E-3</v>
      </c>
      <c r="F245" s="58">
        <f t="shared" si="67"/>
        <v>88</v>
      </c>
      <c r="G245" s="47">
        <f t="shared" si="68"/>
        <v>66</v>
      </c>
      <c r="H245" s="5">
        <f t="shared" si="63"/>
        <v>0.16500000000000001</v>
      </c>
      <c r="I245" s="7">
        <f t="shared" si="64"/>
        <v>14.52</v>
      </c>
      <c r="J245" s="8">
        <f t="shared" si="65"/>
        <v>0.22</v>
      </c>
      <c r="L245"/>
      <c r="M245"/>
      <c r="N245"/>
      <c r="O245"/>
      <c r="P245"/>
      <c r="Q245"/>
      <c r="R245"/>
    </row>
    <row r="246" spans="1:18" x14ac:dyDescent="0.25">
      <c r="A246" s="181"/>
      <c r="B246" s="60">
        <f t="shared" si="66"/>
        <v>2</v>
      </c>
      <c r="C246" s="197"/>
      <c r="D246" s="36" t="s">
        <v>13</v>
      </c>
      <c r="E246" s="19">
        <v>4.0000000000000002E-4</v>
      </c>
      <c r="F246" s="58">
        <f t="shared" si="67"/>
        <v>88</v>
      </c>
      <c r="G246" s="47">
        <f t="shared" si="68"/>
        <v>1000</v>
      </c>
      <c r="H246" s="5">
        <f t="shared" si="63"/>
        <v>0.4</v>
      </c>
      <c r="I246" s="7">
        <f t="shared" si="64"/>
        <v>35.200000000000003</v>
      </c>
      <c r="J246" s="8">
        <f t="shared" si="65"/>
        <v>3.5200000000000002E-2</v>
      </c>
      <c r="L246"/>
      <c r="M246"/>
      <c r="N246"/>
      <c r="O246"/>
      <c r="P246"/>
      <c r="Q246"/>
      <c r="R246"/>
    </row>
    <row r="247" spans="1:18" x14ac:dyDescent="0.25">
      <c r="A247" s="181"/>
      <c r="B247" s="60">
        <f t="shared" si="66"/>
        <v>2</v>
      </c>
      <c r="C247" s="198"/>
      <c r="D247" s="36" t="s">
        <v>79</v>
      </c>
      <c r="E247" s="44">
        <v>0.2</v>
      </c>
      <c r="F247" s="58">
        <f t="shared" si="67"/>
        <v>88</v>
      </c>
      <c r="G247" s="47"/>
      <c r="H247" s="5"/>
      <c r="I247" s="7"/>
      <c r="J247" s="8">
        <f>F247*E247</f>
        <v>17.600000000000001</v>
      </c>
      <c r="L247"/>
      <c r="M247"/>
      <c r="N247"/>
      <c r="O247"/>
      <c r="P247"/>
      <c r="Q247"/>
      <c r="R247"/>
    </row>
    <row r="248" spans="1:18" x14ac:dyDescent="0.25">
      <c r="A248" s="181"/>
      <c r="B248" s="60">
        <f t="shared" si="66"/>
        <v>2</v>
      </c>
      <c r="C248" s="199" t="s">
        <v>102</v>
      </c>
      <c r="D248" s="37" t="s">
        <v>77</v>
      </c>
      <c r="E248" s="6">
        <f>H248/G248</f>
        <v>6.1024390243902472E-2</v>
      </c>
      <c r="F248" s="58">
        <f t="shared" si="67"/>
        <v>88</v>
      </c>
      <c r="G248" s="48">
        <f>Q17</f>
        <v>410</v>
      </c>
      <c r="H248" s="5">
        <f>61-H234-H235-H236-H237-H238-H239-H240-H241-H242-H243-H244-H245-H246-H247-H249-H250-H251-H252-H253-H254-H255-H256-H257-H258</f>
        <v>25.020000000000014</v>
      </c>
      <c r="I248" s="7">
        <f t="shared" ref="I248:I258" si="69">J248*G248</f>
        <v>2201.7600000000011</v>
      </c>
      <c r="J248" s="6">
        <f t="shared" si="65"/>
        <v>5.3701463414634176</v>
      </c>
      <c r="L248"/>
      <c r="M248"/>
      <c r="N248"/>
      <c r="O248"/>
      <c r="P248"/>
      <c r="Q248"/>
      <c r="R248"/>
    </row>
    <row r="249" spans="1:18" x14ac:dyDescent="0.25">
      <c r="A249" s="181"/>
      <c r="B249" s="60">
        <f t="shared" si="66"/>
        <v>2</v>
      </c>
      <c r="C249" s="199"/>
      <c r="D249" s="37" t="s">
        <v>38</v>
      </c>
      <c r="E249" s="6">
        <v>9.0000000000000011E-3</v>
      </c>
      <c r="F249" s="58">
        <f t="shared" si="67"/>
        <v>88</v>
      </c>
      <c r="G249" s="48">
        <f>Q20</f>
        <v>45</v>
      </c>
      <c r="H249" s="5">
        <f t="shared" ref="H249:H258" si="70">G249*E249</f>
        <v>0.40500000000000003</v>
      </c>
      <c r="I249" s="7">
        <f t="shared" si="69"/>
        <v>35.64</v>
      </c>
      <c r="J249" s="6">
        <f t="shared" si="65"/>
        <v>0.79200000000000004</v>
      </c>
      <c r="L249"/>
      <c r="M249"/>
      <c r="N249"/>
      <c r="O249"/>
      <c r="P249"/>
      <c r="Q249"/>
      <c r="R249"/>
    </row>
    <row r="250" spans="1:18" x14ac:dyDescent="0.25">
      <c r="A250" s="181"/>
      <c r="B250" s="60">
        <f t="shared" si="66"/>
        <v>2</v>
      </c>
      <c r="C250" s="199"/>
      <c r="D250" s="37" t="s">
        <v>69</v>
      </c>
      <c r="E250" s="6">
        <v>0.01</v>
      </c>
      <c r="F250" s="58">
        <f t="shared" si="67"/>
        <v>88</v>
      </c>
      <c r="G250" s="48">
        <f>Q24</f>
        <v>80</v>
      </c>
      <c r="H250" s="5">
        <f t="shared" si="70"/>
        <v>0.8</v>
      </c>
      <c r="I250" s="7">
        <f t="shared" si="69"/>
        <v>70.400000000000006</v>
      </c>
      <c r="J250" s="6">
        <f t="shared" si="65"/>
        <v>0.88</v>
      </c>
      <c r="L250"/>
      <c r="M250"/>
      <c r="N250"/>
      <c r="O250"/>
      <c r="P250"/>
      <c r="Q250"/>
      <c r="R250"/>
    </row>
    <row r="251" spans="1:18" x14ac:dyDescent="0.25">
      <c r="A251" s="181"/>
      <c r="B251" s="60">
        <f t="shared" si="66"/>
        <v>2</v>
      </c>
      <c r="C251" s="199"/>
      <c r="D251" s="37" t="s">
        <v>19</v>
      </c>
      <c r="E251" s="6">
        <v>5.0000000000000001E-3</v>
      </c>
      <c r="F251" s="58">
        <f t="shared" si="67"/>
        <v>88</v>
      </c>
      <c r="G251" s="48">
        <f>Q25</f>
        <v>250</v>
      </c>
      <c r="H251" s="5">
        <f t="shared" si="70"/>
        <v>1.25</v>
      </c>
      <c r="I251" s="7">
        <f t="shared" si="69"/>
        <v>110</v>
      </c>
      <c r="J251" s="6">
        <f t="shared" si="65"/>
        <v>0.44</v>
      </c>
      <c r="L251"/>
      <c r="M251"/>
      <c r="N251"/>
      <c r="O251"/>
      <c r="P251"/>
      <c r="Q251"/>
      <c r="R251"/>
    </row>
    <row r="252" spans="1:18" x14ac:dyDescent="0.25">
      <c r="A252" s="181"/>
      <c r="B252" s="60">
        <f t="shared" si="66"/>
        <v>2</v>
      </c>
      <c r="C252" s="199"/>
      <c r="D252" s="37" t="s">
        <v>7</v>
      </c>
      <c r="E252" s="6">
        <v>3.0000000000000001E-3</v>
      </c>
      <c r="F252" s="58">
        <f t="shared" si="67"/>
        <v>88</v>
      </c>
      <c r="G252" s="48">
        <f>Q22</f>
        <v>108</v>
      </c>
      <c r="H252" s="5">
        <f t="shared" si="70"/>
        <v>0.32400000000000001</v>
      </c>
      <c r="I252" s="7">
        <f t="shared" si="69"/>
        <v>28.512</v>
      </c>
      <c r="J252" s="6">
        <f t="shared" si="65"/>
        <v>0.26400000000000001</v>
      </c>
    </row>
    <row r="253" spans="1:18" x14ac:dyDescent="0.25">
      <c r="A253" s="181"/>
      <c r="B253" s="60">
        <f t="shared" si="66"/>
        <v>2</v>
      </c>
      <c r="C253" s="238" t="s">
        <v>37</v>
      </c>
      <c r="D253" s="36" t="s">
        <v>8</v>
      </c>
      <c r="E253" s="6">
        <v>0.08</v>
      </c>
      <c r="F253" s="58">
        <f t="shared" si="67"/>
        <v>88</v>
      </c>
      <c r="G253" s="47">
        <f>Q10</f>
        <v>25</v>
      </c>
      <c r="H253" s="5">
        <f t="shared" si="70"/>
        <v>2</v>
      </c>
      <c r="I253" s="7">
        <f t="shared" si="69"/>
        <v>176</v>
      </c>
      <c r="J253" s="8">
        <f t="shared" si="65"/>
        <v>7.04</v>
      </c>
    </row>
    <row r="254" spans="1:18" x14ac:dyDescent="0.25">
      <c r="A254" s="181"/>
      <c r="B254" s="60">
        <f t="shared" si="66"/>
        <v>2</v>
      </c>
      <c r="C254" s="238"/>
      <c r="D254" s="36" t="s">
        <v>27</v>
      </c>
      <c r="E254" s="6">
        <v>5.0000000000000001E-3</v>
      </c>
      <c r="F254" s="58">
        <f t="shared" si="67"/>
        <v>88</v>
      </c>
      <c r="G254" s="47">
        <f>Q14</f>
        <v>680</v>
      </c>
      <c r="H254" s="5">
        <f t="shared" si="70"/>
        <v>3.4</v>
      </c>
      <c r="I254" s="7">
        <f t="shared" si="69"/>
        <v>299.2</v>
      </c>
      <c r="J254" s="8">
        <f t="shared" si="65"/>
        <v>0.44</v>
      </c>
    </row>
    <row r="255" spans="1:18" x14ac:dyDescent="0.25">
      <c r="A255" s="181"/>
      <c r="B255" s="60">
        <f t="shared" si="66"/>
        <v>2</v>
      </c>
      <c r="C255" s="238"/>
      <c r="D255" s="36" t="s">
        <v>69</v>
      </c>
      <c r="E255" s="6">
        <v>1.4999999999999999E-2</v>
      </c>
      <c r="F255" s="58">
        <f t="shared" si="67"/>
        <v>88</v>
      </c>
      <c r="G255" s="47">
        <f>Q24</f>
        <v>80</v>
      </c>
      <c r="H255" s="5">
        <f t="shared" si="70"/>
        <v>1.2</v>
      </c>
      <c r="I255" s="7">
        <f t="shared" si="69"/>
        <v>105.6</v>
      </c>
      <c r="J255" s="8">
        <f t="shared" si="65"/>
        <v>1.3199999999999998</v>
      </c>
      <c r="L255"/>
      <c r="M255"/>
      <c r="N255"/>
      <c r="O255"/>
      <c r="P255"/>
      <c r="Q255"/>
      <c r="R255"/>
    </row>
    <row r="256" spans="1:18" x14ac:dyDescent="0.25">
      <c r="A256" s="181"/>
      <c r="B256" s="60">
        <f t="shared" si="66"/>
        <v>2</v>
      </c>
      <c r="C256" s="163" t="s">
        <v>65</v>
      </c>
      <c r="D256" s="38" t="s">
        <v>108</v>
      </c>
      <c r="E256" s="44">
        <v>0.2</v>
      </c>
      <c r="F256" s="58">
        <f t="shared" si="67"/>
        <v>88</v>
      </c>
      <c r="G256" s="47">
        <f>Q33</f>
        <v>80</v>
      </c>
      <c r="H256" s="161">
        <f t="shared" si="70"/>
        <v>16</v>
      </c>
      <c r="I256" s="7">
        <f t="shared" si="69"/>
        <v>1408</v>
      </c>
      <c r="J256" s="8">
        <f t="shared" si="65"/>
        <v>17.600000000000001</v>
      </c>
    </row>
    <row r="257" spans="1:45" ht="15.75" customHeight="1" x14ac:dyDescent="0.25">
      <c r="A257" s="181"/>
      <c r="B257" s="60">
        <f t="shared" si="66"/>
        <v>2</v>
      </c>
      <c r="C257" s="3" t="s">
        <v>38</v>
      </c>
      <c r="D257" s="41" t="s">
        <v>38</v>
      </c>
      <c r="E257" s="6">
        <v>0.04</v>
      </c>
      <c r="F257" s="58">
        <f t="shared" si="67"/>
        <v>88</v>
      </c>
      <c r="G257" s="47">
        <f>Q20</f>
        <v>45</v>
      </c>
      <c r="H257" s="5">
        <f t="shared" si="70"/>
        <v>1.8</v>
      </c>
      <c r="I257" s="7">
        <f t="shared" si="69"/>
        <v>158.4</v>
      </c>
      <c r="J257" s="8">
        <f t="shared" si="65"/>
        <v>3.52</v>
      </c>
    </row>
    <row r="258" spans="1:45" ht="15.75" customHeight="1" x14ac:dyDescent="0.25">
      <c r="A258" s="191"/>
      <c r="B258" s="60">
        <f t="shared" si="66"/>
        <v>2</v>
      </c>
      <c r="C258" s="162" t="s">
        <v>22</v>
      </c>
      <c r="D258" s="39" t="s">
        <v>22</v>
      </c>
      <c r="E258" s="6">
        <v>0</v>
      </c>
      <c r="F258" s="58">
        <f t="shared" si="67"/>
        <v>88</v>
      </c>
      <c r="G258" s="48">
        <f>Q34</f>
        <v>113</v>
      </c>
      <c r="H258" s="5">
        <f t="shared" si="70"/>
        <v>0</v>
      </c>
      <c r="I258" s="7">
        <f t="shared" si="69"/>
        <v>0</v>
      </c>
      <c r="J258" s="8">
        <f t="shared" si="65"/>
        <v>0</v>
      </c>
    </row>
    <row r="259" spans="1:45" ht="15.75" customHeight="1" x14ac:dyDescent="0.25">
      <c r="A259" s="174" t="s">
        <v>41</v>
      </c>
      <c r="B259" s="174"/>
      <c r="C259" s="174"/>
      <c r="D259" s="174"/>
      <c r="E259" s="45"/>
      <c r="F259" s="160"/>
      <c r="G259" s="160"/>
      <c r="H259" s="2">
        <f>SUM(H234:H258)</f>
        <v>61.000000000000007</v>
      </c>
      <c r="I259" s="2">
        <f>SUM(I234:I258)</f>
        <v>5368</v>
      </c>
      <c r="J259" s="45">
        <f>SUM(J234:J258)</f>
        <v>65.289346341463428</v>
      </c>
      <c r="L259"/>
      <c r="M259"/>
      <c r="N259"/>
      <c r="O259"/>
      <c r="P259"/>
      <c r="Q259"/>
      <c r="R259"/>
    </row>
    <row r="260" spans="1:45" ht="15.75" customHeight="1" x14ac:dyDescent="0.25">
      <c r="A260"/>
      <c r="B260"/>
      <c r="C260"/>
      <c r="D260"/>
      <c r="E260" s="27"/>
      <c r="F260"/>
      <c r="G260"/>
      <c r="H260"/>
      <c r="I260"/>
      <c r="J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</row>
    <row r="261" spans="1:45" customFormat="1" ht="0.75" customHeight="1" x14ac:dyDescent="0.25">
      <c r="E261" s="27"/>
      <c r="L261" s="13"/>
      <c r="M261" s="13"/>
      <c r="N261" s="13"/>
      <c r="O261" s="13"/>
      <c r="P261" s="13"/>
      <c r="Q261" s="22"/>
      <c r="R261" s="13"/>
    </row>
    <row r="262" spans="1:45" customFormat="1" ht="27.75" customHeight="1" x14ac:dyDescent="0.25">
      <c r="A262" s="189" t="s">
        <v>47</v>
      </c>
      <c r="B262" s="190"/>
      <c r="C262" s="10" t="s">
        <v>53</v>
      </c>
      <c r="D262" s="10" t="s">
        <v>60</v>
      </c>
      <c r="E262" s="11" t="s">
        <v>49</v>
      </c>
      <c r="F262" s="10" t="s">
        <v>1</v>
      </c>
      <c r="G262" s="10" t="s">
        <v>46</v>
      </c>
      <c r="H262" s="10" t="s">
        <v>50</v>
      </c>
      <c r="I262" s="10" t="s">
        <v>51</v>
      </c>
      <c r="J262" s="11" t="s">
        <v>2</v>
      </c>
      <c r="L262" s="17"/>
      <c r="M262" s="13"/>
      <c r="N262" s="13"/>
      <c r="O262" s="13"/>
      <c r="P262" s="13"/>
      <c r="Q262" s="22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</row>
    <row r="263" spans="1:45" x14ac:dyDescent="0.25">
      <c r="A263" s="180" t="s">
        <v>84</v>
      </c>
      <c r="B263" s="52">
        <v>2</v>
      </c>
      <c r="C263" s="192" t="s">
        <v>5</v>
      </c>
      <c r="D263" s="36" t="s">
        <v>6</v>
      </c>
      <c r="E263" s="44">
        <v>2.5999999999999999E-2</v>
      </c>
      <c r="F263" s="47">
        <f>B263*44</f>
        <v>88</v>
      </c>
      <c r="G263" s="47">
        <f>Q9</f>
        <v>30</v>
      </c>
      <c r="H263" s="161">
        <f t="shared" ref="H263:H268" si="71">G263*E263</f>
        <v>0.77999999999999992</v>
      </c>
      <c r="I263" s="7">
        <f t="shared" ref="I263:I272" si="72">J263*G263</f>
        <v>68.64</v>
      </c>
      <c r="J263" s="8">
        <f t="shared" ref="J263:J280" si="73">F263*E263</f>
        <v>2.2879999999999998</v>
      </c>
      <c r="L263" s="17"/>
    </row>
    <row r="264" spans="1:45" ht="15.75" customHeight="1" x14ac:dyDescent="0.25">
      <c r="A264" s="181"/>
      <c r="B264" s="60">
        <f>B263</f>
        <v>2</v>
      </c>
      <c r="C264" s="193"/>
      <c r="D264" s="36" t="s">
        <v>7</v>
      </c>
      <c r="E264" s="44">
        <v>6.0000000000000001E-3</v>
      </c>
      <c r="F264" s="58">
        <f>F263</f>
        <v>88</v>
      </c>
      <c r="G264" s="47">
        <f>Q22</f>
        <v>108</v>
      </c>
      <c r="H264" s="161">
        <f t="shared" si="71"/>
        <v>0.64800000000000002</v>
      </c>
      <c r="I264" s="7">
        <f t="shared" si="72"/>
        <v>57.024000000000001</v>
      </c>
      <c r="J264" s="8">
        <f t="shared" si="73"/>
        <v>0.52800000000000002</v>
      </c>
      <c r="L264" s="17"/>
    </row>
    <row r="265" spans="1:45" ht="15.75" customHeight="1" x14ac:dyDescent="0.25">
      <c r="A265" s="181"/>
      <c r="B265" s="60">
        <f t="shared" ref="B265:B280" si="74">B264</f>
        <v>2</v>
      </c>
      <c r="C265" s="193"/>
      <c r="D265" s="36" t="s">
        <v>8</v>
      </c>
      <c r="E265" s="44">
        <v>3.5000000000000003E-2</v>
      </c>
      <c r="F265" s="58">
        <f t="shared" ref="F265:F280" si="75">F264</f>
        <v>88</v>
      </c>
      <c r="G265" s="47">
        <f>Q10</f>
        <v>25</v>
      </c>
      <c r="H265" s="161">
        <f t="shared" si="71"/>
        <v>0.87500000000000011</v>
      </c>
      <c r="I265" s="7">
        <f t="shared" si="72"/>
        <v>77</v>
      </c>
      <c r="J265" s="8">
        <f t="shared" si="73"/>
        <v>3.08</v>
      </c>
      <c r="L265" s="17"/>
    </row>
    <row r="266" spans="1:45" ht="15.75" customHeight="1" x14ac:dyDescent="0.25">
      <c r="A266" s="181"/>
      <c r="B266" s="60">
        <f t="shared" si="74"/>
        <v>2</v>
      </c>
      <c r="C266" s="193"/>
      <c r="D266" s="36" t="s">
        <v>10</v>
      </c>
      <c r="E266" s="44">
        <v>2.5000000000000001E-2</v>
      </c>
      <c r="F266" s="58">
        <f t="shared" si="75"/>
        <v>88</v>
      </c>
      <c r="G266" s="47">
        <f>Q28</f>
        <v>70</v>
      </c>
      <c r="H266" s="161">
        <f t="shared" si="71"/>
        <v>1.75</v>
      </c>
      <c r="I266" s="7">
        <f t="shared" si="72"/>
        <v>154</v>
      </c>
      <c r="J266" s="8">
        <f t="shared" si="73"/>
        <v>2.2000000000000002</v>
      </c>
      <c r="L266" s="17"/>
    </row>
    <row r="267" spans="1:45" ht="15.75" customHeight="1" x14ac:dyDescent="0.25">
      <c r="A267" s="181"/>
      <c r="B267" s="60">
        <f t="shared" si="74"/>
        <v>2</v>
      </c>
      <c r="C267" s="193"/>
      <c r="D267" s="36" t="s">
        <v>9</v>
      </c>
      <c r="E267" s="44">
        <v>1.9E-2</v>
      </c>
      <c r="F267" s="58">
        <f t="shared" si="75"/>
        <v>88</v>
      </c>
      <c r="G267" s="47">
        <f>Q11</f>
        <v>25</v>
      </c>
      <c r="H267" s="161">
        <f t="shared" si="71"/>
        <v>0.47499999999999998</v>
      </c>
      <c r="I267" s="7">
        <f t="shared" si="72"/>
        <v>41.8</v>
      </c>
      <c r="J267" s="8">
        <f t="shared" si="73"/>
        <v>1.6719999999999999</v>
      </c>
      <c r="L267" s="17"/>
    </row>
    <row r="268" spans="1:45" ht="15.75" customHeight="1" x14ac:dyDescent="0.25">
      <c r="A268" s="181"/>
      <c r="B268" s="60">
        <f t="shared" si="74"/>
        <v>2</v>
      </c>
      <c r="C268" s="194"/>
      <c r="D268" s="36" t="s">
        <v>11</v>
      </c>
      <c r="E268" s="44">
        <v>1.7999999999999999E-2</v>
      </c>
      <c r="F268" s="58">
        <f t="shared" si="75"/>
        <v>88</v>
      </c>
      <c r="G268" s="47">
        <f>Q12</f>
        <v>25</v>
      </c>
      <c r="H268" s="161">
        <f t="shared" si="71"/>
        <v>0.44999999999999996</v>
      </c>
      <c r="I268" s="7">
        <f t="shared" si="72"/>
        <v>39.599999999999994</v>
      </c>
      <c r="J268" s="8">
        <f t="shared" si="73"/>
        <v>1.5839999999999999</v>
      </c>
    </row>
    <row r="269" spans="1:45" ht="15.75" customHeight="1" x14ac:dyDescent="0.25">
      <c r="A269" s="181"/>
      <c r="B269" s="60">
        <f t="shared" si="74"/>
        <v>2</v>
      </c>
      <c r="C269" s="192" t="s">
        <v>28</v>
      </c>
      <c r="D269" s="36" t="s">
        <v>81</v>
      </c>
      <c r="E269" s="6">
        <f>H269/G269</f>
        <v>8.4434146341463401E-2</v>
      </c>
      <c r="F269" s="58">
        <f t="shared" si="75"/>
        <v>88</v>
      </c>
      <c r="G269" s="49">
        <f>Q17</f>
        <v>410</v>
      </c>
      <c r="H269" s="5">
        <f>61-H263-H264-H265-H266-H267-H268-H270-H271-H272-H273-H274-H275-H276-H277-H278-H279-H280</f>
        <v>34.617999999999995</v>
      </c>
      <c r="I269" s="7">
        <f t="shared" si="72"/>
        <v>3046.3839999999996</v>
      </c>
      <c r="J269" s="8">
        <f t="shared" si="73"/>
        <v>7.4302048780487793</v>
      </c>
    </row>
    <row r="270" spans="1:45" ht="15.75" customHeight="1" x14ac:dyDescent="0.25">
      <c r="A270" s="181"/>
      <c r="B270" s="60">
        <f t="shared" si="74"/>
        <v>2</v>
      </c>
      <c r="C270" s="193"/>
      <c r="D270" s="36" t="s">
        <v>57</v>
      </c>
      <c r="E270" s="6">
        <v>0.03</v>
      </c>
      <c r="F270" s="58">
        <f t="shared" si="75"/>
        <v>88</v>
      </c>
      <c r="G270" s="49">
        <f>Q29</f>
        <v>130</v>
      </c>
      <c r="H270" s="5">
        <f>G270*E270</f>
        <v>3.9</v>
      </c>
      <c r="I270" s="7">
        <f t="shared" si="72"/>
        <v>343.19999999999993</v>
      </c>
      <c r="J270" s="8">
        <f t="shared" si="73"/>
        <v>2.6399999999999997</v>
      </c>
    </row>
    <row r="271" spans="1:45" ht="15.75" customHeight="1" x14ac:dyDescent="0.25">
      <c r="A271" s="181"/>
      <c r="B271" s="60">
        <f t="shared" si="74"/>
        <v>2</v>
      </c>
      <c r="C271" s="193"/>
      <c r="D271" s="36" t="s">
        <v>32</v>
      </c>
      <c r="E271" s="6">
        <v>1.2E-2</v>
      </c>
      <c r="F271" s="58">
        <f t="shared" si="75"/>
        <v>88</v>
      </c>
      <c r="G271" s="49">
        <f>Q13</f>
        <v>200</v>
      </c>
      <c r="H271" s="5">
        <f>G271*E271</f>
        <v>2.4</v>
      </c>
      <c r="I271" s="7">
        <f t="shared" si="72"/>
        <v>211.20000000000002</v>
      </c>
      <c r="J271" s="8">
        <f t="shared" si="73"/>
        <v>1.056</v>
      </c>
    </row>
    <row r="272" spans="1:45" ht="15.75" customHeight="1" x14ac:dyDescent="0.25">
      <c r="A272" s="181"/>
      <c r="B272" s="60">
        <f t="shared" si="74"/>
        <v>2</v>
      </c>
      <c r="C272" s="193"/>
      <c r="D272" s="36" t="s">
        <v>24</v>
      </c>
      <c r="E272" s="6">
        <v>2E-3</v>
      </c>
      <c r="F272" s="58">
        <f t="shared" si="75"/>
        <v>88</v>
      </c>
      <c r="G272" s="47">
        <f>Q30</f>
        <v>180</v>
      </c>
      <c r="H272" s="5">
        <f>G272*E272</f>
        <v>0.36</v>
      </c>
      <c r="I272" s="7">
        <f t="shared" si="72"/>
        <v>31.68</v>
      </c>
      <c r="J272" s="8">
        <f t="shared" si="73"/>
        <v>0.17599999999999999</v>
      </c>
    </row>
    <row r="273" spans="1:18" x14ac:dyDescent="0.25">
      <c r="A273" s="181"/>
      <c r="B273" s="60">
        <f t="shared" si="74"/>
        <v>2</v>
      </c>
      <c r="C273" s="194"/>
      <c r="D273" s="36" t="s">
        <v>79</v>
      </c>
      <c r="E273" s="6">
        <v>0.2</v>
      </c>
      <c r="F273" s="58">
        <f t="shared" si="75"/>
        <v>88</v>
      </c>
      <c r="G273" s="47"/>
      <c r="H273" s="5"/>
      <c r="I273" s="7"/>
      <c r="J273" s="8">
        <f t="shared" si="73"/>
        <v>17.600000000000001</v>
      </c>
    </row>
    <row r="274" spans="1:18" x14ac:dyDescent="0.25">
      <c r="A274" s="181"/>
      <c r="B274" s="60">
        <f t="shared" si="74"/>
        <v>2</v>
      </c>
      <c r="C274" s="192" t="s">
        <v>82</v>
      </c>
      <c r="D274" s="36" t="s">
        <v>8</v>
      </c>
      <c r="E274" s="6">
        <v>0.2</v>
      </c>
      <c r="F274" s="58">
        <f t="shared" si="75"/>
        <v>88</v>
      </c>
      <c r="G274" s="47">
        <f>Q10</f>
        <v>25</v>
      </c>
      <c r="H274" s="5">
        <f>G274*E274</f>
        <v>5</v>
      </c>
      <c r="I274" s="7">
        <f>J274*G274</f>
        <v>440.00000000000006</v>
      </c>
      <c r="J274" s="8">
        <f t="shared" si="73"/>
        <v>17.600000000000001</v>
      </c>
    </row>
    <row r="275" spans="1:18" x14ac:dyDescent="0.25">
      <c r="A275" s="181"/>
      <c r="B275" s="60">
        <f t="shared" si="74"/>
        <v>2</v>
      </c>
      <c r="C275" s="194"/>
      <c r="D275" s="36" t="s">
        <v>27</v>
      </c>
      <c r="E275" s="6">
        <v>5.0000000000000001E-3</v>
      </c>
      <c r="F275" s="58">
        <f t="shared" si="75"/>
        <v>88</v>
      </c>
      <c r="G275" s="47">
        <f>Q14</f>
        <v>680</v>
      </c>
      <c r="H275" s="5">
        <f>G275*E275</f>
        <v>3.4</v>
      </c>
      <c r="I275" s="7">
        <f>J275*G275</f>
        <v>299.2</v>
      </c>
      <c r="J275" s="8">
        <f t="shared" si="73"/>
        <v>0.44</v>
      </c>
    </row>
    <row r="276" spans="1:18" x14ac:dyDescent="0.25">
      <c r="A276" s="181"/>
      <c r="B276" s="60">
        <f t="shared" si="74"/>
        <v>2</v>
      </c>
      <c r="C276" s="183" t="s">
        <v>99</v>
      </c>
      <c r="D276" s="36" t="s">
        <v>29</v>
      </c>
      <c r="E276" s="6">
        <v>4.5999999999999999E-2</v>
      </c>
      <c r="F276" s="58">
        <f t="shared" si="75"/>
        <v>88</v>
      </c>
      <c r="G276" s="49">
        <f>Q21</f>
        <v>60</v>
      </c>
      <c r="H276" s="5">
        <f>G276*E276</f>
        <v>2.76</v>
      </c>
      <c r="I276" s="7">
        <f>J276*G276</f>
        <v>242.88</v>
      </c>
      <c r="J276" s="8">
        <f t="shared" si="73"/>
        <v>4.048</v>
      </c>
    </row>
    <row r="277" spans="1:18" x14ac:dyDescent="0.25">
      <c r="A277" s="181"/>
      <c r="B277" s="60">
        <f t="shared" si="74"/>
        <v>2</v>
      </c>
      <c r="C277" s="184"/>
      <c r="D277" s="36" t="s">
        <v>12</v>
      </c>
      <c r="E277" s="6">
        <v>2.4E-2</v>
      </c>
      <c r="F277" s="58">
        <f t="shared" si="75"/>
        <v>88</v>
      </c>
      <c r="G277" s="47">
        <f>Q15</f>
        <v>66</v>
      </c>
      <c r="H277" s="5">
        <f>G277*E277</f>
        <v>1.5840000000000001</v>
      </c>
      <c r="I277" s="7">
        <f>J277*G277</f>
        <v>139.392</v>
      </c>
      <c r="J277" s="8">
        <f t="shared" si="73"/>
        <v>2.1120000000000001</v>
      </c>
      <c r="L277"/>
      <c r="M277"/>
      <c r="N277"/>
      <c r="O277"/>
      <c r="P277"/>
      <c r="Q277"/>
      <c r="R277"/>
    </row>
    <row r="278" spans="1:18" x14ac:dyDescent="0.25">
      <c r="A278" s="181"/>
      <c r="B278" s="60">
        <f t="shared" si="74"/>
        <v>2</v>
      </c>
      <c r="C278" s="184"/>
      <c r="D278" s="36" t="s">
        <v>13</v>
      </c>
      <c r="E278" s="40">
        <v>2.0000000000000001E-4</v>
      </c>
      <c r="F278" s="58">
        <f t="shared" si="75"/>
        <v>88</v>
      </c>
      <c r="G278" s="47">
        <f>Q16</f>
        <v>1000</v>
      </c>
      <c r="H278" s="5">
        <f>G278*E278</f>
        <v>0.2</v>
      </c>
      <c r="I278" s="7">
        <f>J278*G278</f>
        <v>17.600000000000001</v>
      </c>
      <c r="J278" s="8">
        <f t="shared" si="73"/>
        <v>1.7600000000000001E-2</v>
      </c>
      <c r="L278"/>
      <c r="M278"/>
      <c r="N278"/>
      <c r="O278"/>
      <c r="P278"/>
      <c r="Q278"/>
      <c r="R278"/>
    </row>
    <row r="279" spans="1:18" x14ac:dyDescent="0.25">
      <c r="A279" s="181"/>
      <c r="B279" s="60">
        <f t="shared" si="74"/>
        <v>2</v>
      </c>
      <c r="C279" s="185"/>
      <c r="D279" s="36" t="s">
        <v>79</v>
      </c>
      <c r="E279" s="6">
        <v>0.17199999999999999</v>
      </c>
      <c r="F279" s="58">
        <f t="shared" si="75"/>
        <v>88</v>
      </c>
      <c r="G279" s="47"/>
      <c r="H279" s="5"/>
      <c r="I279" s="7"/>
      <c r="J279" s="8">
        <f t="shared" si="73"/>
        <v>15.135999999999999</v>
      </c>
      <c r="L279"/>
      <c r="M279"/>
      <c r="N279"/>
      <c r="O279"/>
      <c r="P279"/>
      <c r="Q279"/>
      <c r="R279"/>
    </row>
    <row r="280" spans="1:18" x14ac:dyDescent="0.25">
      <c r="A280" s="191"/>
      <c r="B280" s="60">
        <f t="shared" si="74"/>
        <v>2</v>
      </c>
      <c r="C280" s="3" t="s">
        <v>38</v>
      </c>
      <c r="D280" s="41" t="s">
        <v>38</v>
      </c>
      <c r="E280" s="6">
        <v>0.04</v>
      </c>
      <c r="F280" s="58">
        <f t="shared" si="75"/>
        <v>88</v>
      </c>
      <c r="G280" s="47">
        <f>Q20</f>
        <v>45</v>
      </c>
      <c r="H280" s="5">
        <f>G280*E280</f>
        <v>1.8</v>
      </c>
      <c r="I280" s="7">
        <f>J280*G280</f>
        <v>158.4</v>
      </c>
      <c r="J280" s="8">
        <f t="shared" si="73"/>
        <v>3.52</v>
      </c>
      <c r="L280"/>
      <c r="M280"/>
      <c r="N280"/>
      <c r="O280"/>
      <c r="P280"/>
      <c r="Q280"/>
      <c r="R280"/>
    </row>
    <row r="281" spans="1:18" x14ac:dyDescent="0.25">
      <c r="A281" s="174" t="s">
        <v>41</v>
      </c>
      <c r="B281" s="174"/>
      <c r="C281" s="174"/>
      <c r="D281" s="174"/>
      <c r="E281" s="45"/>
      <c r="F281" s="160"/>
      <c r="G281" s="160"/>
      <c r="H281" s="2">
        <f>SUM(H263:H280)</f>
        <v>60.999999999999993</v>
      </c>
      <c r="I281" s="2">
        <f>SUM(I263:I280)</f>
        <v>5367.9999999999991</v>
      </c>
      <c r="J281" s="45">
        <f>SUM(J263:J280)</f>
        <v>83.127804878048778</v>
      </c>
    </row>
    <row r="282" spans="1:18" x14ac:dyDescent="0.25">
      <c r="A282" s="180" t="s">
        <v>85</v>
      </c>
      <c r="B282" s="52">
        <v>2</v>
      </c>
      <c r="C282" s="182" t="s">
        <v>103</v>
      </c>
      <c r="D282" s="36" t="s">
        <v>4</v>
      </c>
      <c r="E282" s="6">
        <v>0.06</v>
      </c>
      <c r="F282" s="47">
        <f>B282*34</f>
        <v>68</v>
      </c>
      <c r="G282" s="49">
        <f>Q8</f>
        <v>20</v>
      </c>
      <c r="H282" s="5">
        <f t="shared" ref="H282:H291" si="76">G282*E282</f>
        <v>1.2</v>
      </c>
      <c r="I282" s="7">
        <f t="shared" ref="I282:I291" si="77">J282*G282</f>
        <v>81.599999999999994</v>
      </c>
      <c r="J282" s="8">
        <f>F282*E282</f>
        <v>4.08</v>
      </c>
    </row>
    <row r="283" spans="1:18" x14ac:dyDescent="0.25">
      <c r="A283" s="181"/>
      <c r="B283" s="60">
        <f>B282</f>
        <v>2</v>
      </c>
      <c r="C283" s="182"/>
      <c r="D283" s="36" t="s">
        <v>9</v>
      </c>
      <c r="E283" s="6">
        <v>8.0000000000000002E-3</v>
      </c>
      <c r="F283" s="58">
        <f>F282</f>
        <v>68</v>
      </c>
      <c r="G283" s="49">
        <f>Q11</f>
        <v>25</v>
      </c>
      <c r="H283" s="5">
        <f t="shared" si="76"/>
        <v>0.2</v>
      </c>
      <c r="I283" s="7">
        <f t="shared" si="77"/>
        <v>13.600000000000001</v>
      </c>
      <c r="J283" s="8">
        <f t="shared" ref="J283:J304" si="78">F283*E283</f>
        <v>0.54400000000000004</v>
      </c>
    </row>
    <row r="284" spans="1:18" x14ac:dyDescent="0.25">
      <c r="A284" s="181"/>
      <c r="B284" s="60">
        <f t="shared" ref="B284:B304" si="79">B283</f>
        <v>2</v>
      </c>
      <c r="C284" s="182"/>
      <c r="D284" s="37" t="s">
        <v>13</v>
      </c>
      <c r="E284" s="40">
        <v>2.0000000000000001E-4</v>
      </c>
      <c r="F284" s="58">
        <f t="shared" ref="F284:F304" si="80">F283</f>
        <v>68</v>
      </c>
      <c r="G284" s="49">
        <f>Q16</f>
        <v>1000</v>
      </c>
      <c r="H284" s="5">
        <f t="shared" si="76"/>
        <v>0.2</v>
      </c>
      <c r="I284" s="7">
        <f t="shared" si="77"/>
        <v>13.600000000000001</v>
      </c>
      <c r="J284" s="8">
        <f t="shared" si="78"/>
        <v>1.3600000000000001E-2</v>
      </c>
    </row>
    <row r="285" spans="1:18" x14ac:dyDescent="0.25">
      <c r="A285" s="181"/>
      <c r="B285" s="60">
        <f t="shared" si="79"/>
        <v>2</v>
      </c>
      <c r="C285" s="182"/>
      <c r="D285" s="36" t="s">
        <v>12</v>
      </c>
      <c r="E285" s="6">
        <v>3.0000000000000001E-3</v>
      </c>
      <c r="F285" s="58">
        <f t="shared" si="80"/>
        <v>68</v>
      </c>
      <c r="G285" s="49">
        <f>Q15</f>
        <v>66</v>
      </c>
      <c r="H285" s="5">
        <f t="shared" si="76"/>
        <v>0.19800000000000001</v>
      </c>
      <c r="I285" s="7">
        <f t="shared" si="77"/>
        <v>13.464</v>
      </c>
      <c r="J285" s="8">
        <f t="shared" si="78"/>
        <v>0.20400000000000001</v>
      </c>
    </row>
    <row r="286" spans="1:18" x14ac:dyDescent="0.25">
      <c r="A286" s="181"/>
      <c r="B286" s="60">
        <f t="shared" si="79"/>
        <v>2</v>
      </c>
      <c r="C286" s="182"/>
      <c r="D286" s="37" t="s">
        <v>7</v>
      </c>
      <c r="E286" s="6">
        <v>3.0000000000000001E-3</v>
      </c>
      <c r="F286" s="58">
        <f t="shared" si="80"/>
        <v>68</v>
      </c>
      <c r="G286" s="47">
        <f>Q22</f>
        <v>108</v>
      </c>
      <c r="H286" s="5">
        <f t="shared" si="76"/>
        <v>0.32400000000000001</v>
      </c>
      <c r="I286" s="7">
        <f t="shared" si="77"/>
        <v>22.032</v>
      </c>
      <c r="J286" s="8">
        <f t="shared" si="78"/>
        <v>0.20400000000000001</v>
      </c>
    </row>
    <row r="287" spans="1:18" x14ac:dyDescent="0.25">
      <c r="A287" s="181"/>
      <c r="B287" s="60">
        <f t="shared" si="79"/>
        <v>2</v>
      </c>
      <c r="C287" s="183" t="s">
        <v>23</v>
      </c>
      <c r="D287" s="36" t="s">
        <v>8</v>
      </c>
      <c r="E287" s="6">
        <v>0.1</v>
      </c>
      <c r="F287" s="58">
        <f t="shared" si="80"/>
        <v>68</v>
      </c>
      <c r="G287" s="47">
        <f>Q10</f>
        <v>25</v>
      </c>
      <c r="H287" s="5">
        <f t="shared" si="76"/>
        <v>2.5</v>
      </c>
      <c r="I287" s="7">
        <f t="shared" si="77"/>
        <v>170.00000000000003</v>
      </c>
      <c r="J287" s="8">
        <f t="shared" si="78"/>
        <v>6.8000000000000007</v>
      </c>
    </row>
    <row r="288" spans="1:18" x14ac:dyDescent="0.25">
      <c r="A288" s="181"/>
      <c r="B288" s="60">
        <f t="shared" si="79"/>
        <v>2</v>
      </c>
      <c r="C288" s="184"/>
      <c r="D288" s="36" t="s">
        <v>18</v>
      </c>
      <c r="E288" s="6">
        <v>0.02</v>
      </c>
      <c r="F288" s="58">
        <f t="shared" si="80"/>
        <v>68</v>
      </c>
      <c r="G288" s="47">
        <f>Q23</f>
        <v>58</v>
      </c>
      <c r="H288" s="5">
        <f t="shared" si="76"/>
        <v>1.1599999999999999</v>
      </c>
      <c r="I288" s="7">
        <f t="shared" si="77"/>
        <v>78.88000000000001</v>
      </c>
      <c r="J288" s="8">
        <f t="shared" si="78"/>
        <v>1.36</v>
      </c>
    </row>
    <row r="289" spans="1:45" ht="15.75" customHeight="1" x14ac:dyDescent="0.25">
      <c r="A289" s="181"/>
      <c r="B289" s="60">
        <f t="shared" si="79"/>
        <v>2</v>
      </c>
      <c r="C289" s="184"/>
      <c r="D289" s="36" t="s">
        <v>9</v>
      </c>
      <c r="E289" s="6">
        <v>1.3000000000000001E-2</v>
      </c>
      <c r="F289" s="58">
        <f t="shared" si="80"/>
        <v>68</v>
      </c>
      <c r="G289" s="47">
        <f>Q11</f>
        <v>25</v>
      </c>
      <c r="H289" s="5">
        <f t="shared" si="76"/>
        <v>0.32500000000000001</v>
      </c>
      <c r="I289" s="7">
        <f t="shared" si="77"/>
        <v>22.1</v>
      </c>
      <c r="J289" s="8">
        <f t="shared" si="78"/>
        <v>0.88400000000000012</v>
      </c>
      <c r="L289"/>
      <c r="M289"/>
      <c r="N289"/>
      <c r="O289"/>
      <c r="P289"/>
      <c r="Q289"/>
      <c r="R289"/>
    </row>
    <row r="290" spans="1:45" ht="15.75" customHeight="1" x14ac:dyDescent="0.25">
      <c r="A290" s="181"/>
      <c r="B290" s="60">
        <f t="shared" si="79"/>
        <v>2</v>
      </c>
      <c r="C290" s="184"/>
      <c r="D290" s="37" t="s">
        <v>11</v>
      </c>
      <c r="E290" s="6">
        <v>1.2E-2</v>
      </c>
      <c r="F290" s="58">
        <f t="shared" si="80"/>
        <v>68</v>
      </c>
      <c r="G290" s="47">
        <f>Q12</f>
        <v>25</v>
      </c>
      <c r="H290" s="5">
        <f t="shared" si="76"/>
        <v>0.3</v>
      </c>
      <c r="I290" s="7">
        <f t="shared" si="77"/>
        <v>20.400000000000002</v>
      </c>
      <c r="J290" s="8">
        <f t="shared" si="78"/>
        <v>0.81600000000000006</v>
      </c>
      <c r="L290"/>
      <c r="M290"/>
      <c r="N290"/>
      <c r="O290"/>
      <c r="P290"/>
      <c r="Q290"/>
      <c r="R290"/>
    </row>
    <row r="291" spans="1:45" ht="15.75" customHeight="1" x14ac:dyDescent="0.25">
      <c r="A291" s="181"/>
      <c r="B291" s="60">
        <f t="shared" si="79"/>
        <v>2</v>
      </c>
      <c r="C291" s="184"/>
      <c r="D291" s="37" t="s">
        <v>7</v>
      </c>
      <c r="E291" s="6">
        <v>5.0000000000000001E-3</v>
      </c>
      <c r="F291" s="58">
        <f t="shared" si="80"/>
        <v>68</v>
      </c>
      <c r="G291" s="47">
        <f>Q22</f>
        <v>108</v>
      </c>
      <c r="H291" s="5">
        <f t="shared" si="76"/>
        <v>0.54</v>
      </c>
      <c r="I291" s="7">
        <f t="shared" si="77"/>
        <v>36.720000000000006</v>
      </c>
      <c r="J291" s="8">
        <f t="shared" si="78"/>
        <v>0.34</v>
      </c>
      <c r="L291"/>
      <c r="M291"/>
      <c r="N291"/>
      <c r="O291"/>
      <c r="P291"/>
      <c r="Q291"/>
      <c r="R291"/>
    </row>
    <row r="292" spans="1:45" ht="15.75" customHeight="1" x14ac:dyDescent="0.25">
      <c r="A292" s="181"/>
      <c r="B292" s="60">
        <f t="shared" si="79"/>
        <v>2</v>
      </c>
      <c r="C292" s="185"/>
      <c r="D292" s="37" t="s">
        <v>79</v>
      </c>
      <c r="E292" s="6">
        <v>0.17499999999999999</v>
      </c>
      <c r="F292" s="58">
        <f t="shared" si="80"/>
        <v>68</v>
      </c>
      <c r="G292" s="48"/>
      <c r="H292" s="161"/>
      <c r="I292" s="7"/>
      <c r="J292" s="6">
        <f t="shared" si="78"/>
        <v>11.899999999999999</v>
      </c>
      <c r="L292"/>
      <c r="M292"/>
      <c r="N292"/>
      <c r="O292"/>
      <c r="P292"/>
      <c r="Q292"/>
      <c r="R292"/>
    </row>
    <row r="293" spans="1:45" ht="15.75" customHeight="1" x14ac:dyDescent="0.25">
      <c r="A293" s="181"/>
      <c r="B293" s="60">
        <f t="shared" si="79"/>
        <v>2</v>
      </c>
      <c r="C293" s="186" t="s">
        <v>34</v>
      </c>
      <c r="D293" s="36" t="s">
        <v>61</v>
      </c>
      <c r="E293" s="6">
        <f>H293/G293</f>
        <v>0.10572631578947367</v>
      </c>
      <c r="F293" s="58">
        <f t="shared" si="80"/>
        <v>68</v>
      </c>
      <c r="G293" s="47">
        <f>Q32</f>
        <v>190</v>
      </c>
      <c r="H293" s="5">
        <f>61-H282-H283-H284-H285-H286-H287-H288-H289-H290-H291-H294-H295-H296-H297-H298-H299-H300-H302-H303-H304</f>
        <v>20.087999999999997</v>
      </c>
      <c r="I293" s="7">
        <f t="shared" ref="I293:I300" si="81">J293*G293</f>
        <v>1365.9839999999997</v>
      </c>
      <c r="J293" s="8">
        <f t="shared" si="78"/>
        <v>7.1893894736842094</v>
      </c>
      <c r="L293"/>
      <c r="M293"/>
      <c r="N293"/>
      <c r="O293"/>
      <c r="P293"/>
      <c r="Q293"/>
      <c r="R293"/>
    </row>
    <row r="294" spans="1:45" ht="15.75" customHeight="1" x14ac:dyDescent="0.25">
      <c r="A294" s="181"/>
      <c r="B294" s="60">
        <f t="shared" si="79"/>
        <v>2</v>
      </c>
      <c r="C294" s="187"/>
      <c r="D294" s="36" t="s">
        <v>9</v>
      </c>
      <c r="E294" s="6">
        <v>0.02</v>
      </c>
      <c r="F294" s="58">
        <f t="shared" si="80"/>
        <v>68</v>
      </c>
      <c r="G294" s="49">
        <f>Q11</f>
        <v>25</v>
      </c>
      <c r="H294" s="5">
        <f t="shared" ref="H294:H300" si="82">G294*E294</f>
        <v>0.5</v>
      </c>
      <c r="I294" s="7">
        <f t="shared" si="81"/>
        <v>34</v>
      </c>
      <c r="J294" s="8">
        <f t="shared" si="78"/>
        <v>1.36</v>
      </c>
      <c r="L294"/>
      <c r="M294"/>
      <c r="N294"/>
      <c r="O294"/>
      <c r="P294"/>
      <c r="Q294"/>
      <c r="R294"/>
    </row>
    <row r="295" spans="1:45" ht="15.75" customHeight="1" x14ac:dyDescent="0.25">
      <c r="A295" s="181"/>
      <c r="B295" s="60">
        <f t="shared" si="79"/>
        <v>2</v>
      </c>
      <c r="C295" s="187"/>
      <c r="D295" s="37" t="s">
        <v>11</v>
      </c>
      <c r="E295" s="6">
        <v>1.2999999999999999E-2</v>
      </c>
      <c r="F295" s="58">
        <f t="shared" si="80"/>
        <v>68</v>
      </c>
      <c r="G295" s="47">
        <f>Q12</f>
        <v>25</v>
      </c>
      <c r="H295" s="5">
        <f t="shared" si="82"/>
        <v>0.32500000000000001</v>
      </c>
      <c r="I295" s="7">
        <f t="shared" si="81"/>
        <v>22.1</v>
      </c>
      <c r="J295" s="8">
        <f t="shared" si="78"/>
        <v>0.88400000000000001</v>
      </c>
    </row>
    <row r="296" spans="1:45" ht="15.75" customHeight="1" x14ac:dyDescent="0.25">
      <c r="A296" s="181"/>
      <c r="B296" s="60">
        <f t="shared" si="79"/>
        <v>2</v>
      </c>
      <c r="C296" s="187"/>
      <c r="D296" s="37" t="s">
        <v>27</v>
      </c>
      <c r="E296" s="6">
        <v>0.01</v>
      </c>
      <c r="F296" s="58">
        <f t="shared" si="80"/>
        <v>68</v>
      </c>
      <c r="G296" s="47">
        <f>Q14</f>
        <v>680</v>
      </c>
      <c r="H296" s="5">
        <f t="shared" si="82"/>
        <v>6.8</v>
      </c>
      <c r="I296" s="7">
        <f t="shared" si="81"/>
        <v>462.40000000000003</v>
      </c>
      <c r="J296" s="8">
        <f t="shared" si="78"/>
        <v>0.68</v>
      </c>
    </row>
    <row r="297" spans="1:45" ht="15.75" customHeight="1" x14ac:dyDescent="0.25">
      <c r="A297" s="181"/>
      <c r="B297" s="60">
        <f t="shared" si="79"/>
        <v>2</v>
      </c>
      <c r="C297" s="188"/>
      <c r="D297" s="37" t="s">
        <v>87</v>
      </c>
      <c r="E297" s="6">
        <v>5.8000000000000003E-2</v>
      </c>
      <c r="F297" s="58">
        <f t="shared" si="80"/>
        <v>68</v>
      </c>
      <c r="G297" s="47">
        <f>Q18</f>
        <v>82</v>
      </c>
      <c r="H297" s="5">
        <f t="shared" si="82"/>
        <v>4.7560000000000002</v>
      </c>
      <c r="I297" s="7">
        <f t="shared" si="81"/>
        <v>323.40800000000002</v>
      </c>
      <c r="J297" s="8">
        <f>F297*E297</f>
        <v>3.9440000000000004</v>
      </c>
    </row>
    <row r="298" spans="1:45" ht="15.75" customHeight="1" x14ac:dyDescent="0.25">
      <c r="A298" s="181"/>
      <c r="B298" s="60">
        <f t="shared" si="79"/>
        <v>2</v>
      </c>
      <c r="C298" s="183" t="s">
        <v>163</v>
      </c>
      <c r="D298" s="36" t="s">
        <v>164</v>
      </c>
      <c r="E298" s="6">
        <v>0.05</v>
      </c>
      <c r="F298" s="58">
        <f t="shared" si="80"/>
        <v>68</v>
      </c>
      <c r="G298" s="53">
        <f>Q19</f>
        <v>240</v>
      </c>
      <c r="H298" s="43">
        <f t="shared" si="82"/>
        <v>12</v>
      </c>
      <c r="I298" s="43">
        <f t="shared" si="81"/>
        <v>816.00000000000011</v>
      </c>
      <c r="J298" s="6">
        <f>F298*E298</f>
        <v>3.4000000000000004</v>
      </c>
      <c r="L298" s="18"/>
      <c r="M298" s="16"/>
      <c r="N298" s="16"/>
      <c r="O298" s="16"/>
      <c r="P298" s="16"/>
      <c r="Q298" s="24"/>
      <c r="R298" s="16"/>
    </row>
    <row r="299" spans="1:45" ht="15.75" customHeight="1" x14ac:dyDescent="0.25">
      <c r="A299" s="181"/>
      <c r="B299" s="60">
        <f t="shared" si="79"/>
        <v>2</v>
      </c>
      <c r="C299" s="184"/>
      <c r="D299" s="36" t="s">
        <v>12</v>
      </c>
      <c r="E299" s="6">
        <v>2.4E-2</v>
      </c>
      <c r="F299" s="58">
        <f t="shared" si="80"/>
        <v>68</v>
      </c>
      <c r="G299" s="47">
        <f>Q15</f>
        <v>66</v>
      </c>
      <c r="H299" s="5">
        <f t="shared" si="82"/>
        <v>1.5840000000000001</v>
      </c>
      <c r="I299" s="7">
        <f t="shared" si="81"/>
        <v>107.712</v>
      </c>
      <c r="J299" s="8">
        <f t="shared" si="78"/>
        <v>1.6320000000000001</v>
      </c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</row>
    <row r="300" spans="1:45" s="16" customFormat="1" ht="15.75" customHeight="1" x14ac:dyDescent="0.25">
      <c r="A300" s="181"/>
      <c r="B300" s="60">
        <f t="shared" si="79"/>
        <v>2</v>
      </c>
      <c r="C300" s="184"/>
      <c r="D300" s="36" t="s">
        <v>13</v>
      </c>
      <c r="E300" s="40">
        <v>2.0000000000000001E-4</v>
      </c>
      <c r="F300" s="58">
        <f t="shared" si="80"/>
        <v>68</v>
      </c>
      <c r="G300" s="47">
        <f>Q16</f>
        <v>1000</v>
      </c>
      <c r="H300" s="5">
        <f t="shared" si="82"/>
        <v>0.2</v>
      </c>
      <c r="I300" s="7">
        <f t="shared" si="81"/>
        <v>13.600000000000001</v>
      </c>
      <c r="J300" s="8">
        <f t="shared" si="78"/>
        <v>1.3600000000000001E-2</v>
      </c>
      <c r="K300"/>
      <c r="L300" s="13"/>
      <c r="M300"/>
      <c r="N300"/>
      <c r="O300"/>
      <c r="P300"/>
      <c r="Q300"/>
      <c r="R300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</row>
    <row r="301" spans="1:45" ht="15.75" customHeight="1" x14ac:dyDescent="0.25">
      <c r="A301" s="181"/>
      <c r="B301" s="60">
        <f t="shared" si="79"/>
        <v>2</v>
      </c>
      <c r="C301" s="185"/>
      <c r="D301" s="36" t="s">
        <v>79</v>
      </c>
      <c r="E301" s="6">
        <v>0.17199999999999999</v>
      </c>
      <c r="F301" s="58">
        <f t="shared" si="80"/>
        <v>68</v>
      </c>
      <c r="G301" s="47"/>
      <c r="H301" s="5"/>
      <c r="I301" s="7"/>
      <c r="J301" s="8">
        <f t="shared" si="78"/>
        <v>11.696</v>
      </c>
    </row>
    <row r="302" spans="1:45" ht="15.75" customHeight="1" x14ac:dyDescent="0.25">
      <c r="A302" s="181"/>
      <c r="B302" s="60">
        <f t="shared" si="79"/>
        <v>2</v>
      </c>
      <c r="C302" s="3" t="s">
        <v>38</v>
      </c>
      <c r="D302" s="41" t="s">
        <v>38</v>
      </c>
      <c r="E302" s="6">
        <v>0.04</v>
      </c>
      <c r="F302" s="58">
        <f t="shared" si="80"/>
        <v>68</v>
      </c>
      <c r="G302" s="47">
        <f>Q20</f>
        <v>45</v>
      </c>
      <c r="H302" s="5">
        <f>G302*E302</f>
        <v>1.8</v>
      </c>
      <c r="I302" s="7">
        <f>J302*G302</f>
        <v>122.4</v>
      </c>
      <c r="J302" s="8">
        <f t="shared" si="78"/>
        <v>2.72</v>
      </c>
    </row>
    <row r="303" spans="1:45" ht="15.75" customHeight="1" x14ac:dyDescent="0.25">
      <c r="A303" s="181"/>
      <c r="B303" s="60">
        <f t="shared" si="79"/>
        <v>2</v>
      </c>
      <c r="C303" s="162" t="s">
        <v>22</v>
      </c>
      <c r="D303" s="39" t="s">
        <v>22</v>
      </c>
      <c r="E303" s="6">
        <v>0</v>
      </c>
      <c r="F303" s="58">
        <f t="shared" si="80"/>
        <v>68</v>
      </c>
      <c r="G303" s="48">
        <f>Q34</f>
        <v>113</v>
      </c>
      <c r="H303" s="5">
        <f>G303*E303</f>
        <v>0</v>
      </c>
      <c r="I303" s="7">
        <f>J303*G303</f>
        <v>0</v>
      </c>
      <c r="J303" s="8">
        <f t="shared" si="78"/>
        <v>0</v>
      </c>
      <c r="L303"/>
      <c r="M303"/>
      <c r="N303"/>
      <c r="O303"/>
      <c r="P303"/>
      <c r="Q303"/>
      <c r="R303"/>
    </row>
    <row r="304" spans="1:45" ht="15.75" customHeight="1" x14ac:dyDescent="0.25">
      <c r="A304" s="181"/>
      <c r="B304" s="60">
        <f t="shared" si="79"/>
        <v>2</v>
      </c>
      <c r="C304" s="164" t="s">
        <v>14</v>
      </c>
      <c r="D304" s="36" t="s">
        <v>14</v>
      </c>
      <c r="E304" s="8">
        <v>0.1</v>
      </c>
      <c r="F304" s="58">
        <f t="shared" si="80"/>
        <v>68</v>
      </c>
      <c r="G304" s="48">
        <f>Q21</f>
        <v>60</v>
      </c>
      <c r="H304" s="5">
        <f>G304*E304</f>
        <v>6</v>
      </c>
      <c r="I304" s="7">
        <f>J304*G304</f>
        <v>408.00000000000006</v>
      </c>
      <c r="J304" s="8">
        <f t="shared" si="78"/>
        <v>6.8000000000000007</v>
      </c>
    </row>
    <row r="305" spans="1:17" x14ac:dyDescent="0.25">
      <c r="A305" s="174" t="s">
        <v>41</v>
      </c>
      <c r="B305" s="174"/>
      <c r="C305" s="174"/>
      <c r="D305" s="174"/>
      <c r="E305" s="160"/>
      <c r="F305" s="160"/>
      <c r="G305" s="160"/>
      <c r="H305" s="2">
        <f>SUM(H282:H304)</f>
        <v>61</v>
      </c>
      <c r="I305" s="2">
        <f>SUM(I282:I304)</f>
        <v>4148</v>
      </c>
      <c r="J305" s="45">
        <f>SUM(J282:J304)</f>
        <v>67.4645894736842</v>
      </c>
    </row>
    <row r="306" spans="1:17" x14ac:dyDescent="0.25">
      <c r="A306" s="175" t="s">
        <v>92</v>
      </c>
      <c r="B306" s="176"/>
      <c r="C306" s="176"/>
      <c r="D306" s="176"/>
      <c r="E306" s="176"/>
      <c r="F306" s="176"/>
      <c r="G306" s="176"/>
      <c r="H306" s="177"/>
      <c r="I306" s="30">
        <f>I29+I51+I73+I91+I128+I152+I178+I202+I233+I259+I281+I305</f>
        <v>64660</v>
      </c>
      <c r="J306" s="54">
        <f>J29+J51+J73+J91+J128+J152+J178+J202+J233+J259+J281+J305</f>
        <v>939.60998151476258</v>
      </c>
    </row>
    <row r="307" spans="1:17" customFormat="1" x14ac:dyDescent="0.25"/>
    <row r="308" spans="1:17" x14ac:dyDescent="0.25">
      <c r="Q308" s="13"/>
    </row>
    <row r="309" spans="1:17" ht="15.75" x14ac:dyDescent="0.25">
      <c r="A309" s="178" t="s">
        <v>95</v>
      </c>
      <c r="B309" s="178"/>
      <c r="C309" s="178"/>
      <c r="D309" s="55" t="s">
        <v>96</v>
      </c>
      <c r="E309" s="56"/>
      <c r="F309" s="179" t="s">
        <v>130</v>
      </c>
      <c r="G309" s="179"/>
      <c r="H309" s="179"/>
      <c r="I309" s="179"/>
      <c r="J309" s="179"/>
      <c r="Q309" s="13"/>
    </row>
    <row r="310" spans="1:17" x14ac:dyDescent="0.25">
      <c r="A310" s="32"/>
      <c r="B310" s="32"/>
      <c r="C310" s="32"/>
      <c r="D310" s="33" t="s">
        <v>97</v>
      </c>
      <c r="F310" s="34"/>
      <c r="G310" s="34"/>
      <c r="H310" s="34" t="s">
        <v>98</v>
      </c>
      <c r="I310" s="34"/>
      <c r="J310" s="32"/>
      <c r="Q310" s="13"/>
    </row>
    <row r="313" spans="1:17" x14ac:dyDescent="0.25">
      <c r="I313" s="20"/>
    </row>
  </sheetData>
  <mergeCells count="102">
    <mergeCell ref="A305:D305"/>
    <mergeCell ref="A306:H306"/>
    <mergeCell ref="A309:C309"/>
    <mergeCell ref="F309:J309"/>
    <mergeCell ref="A281:D281"/>
    <mergeCell ref="A282:A304"/>
    <mergeCell ref="C282:C286"/>
    <mergeCell ref="C287:C292"/>
    <mergeCell ref="C293:C297"/>
    <mergeCell ref="C298:C301"/>
    <mergeCell ref="A259:D259"/>
    <mergeCell ref="A262:B262"/>
    <mergeCell ref="A263:A280"/>
    <mergeCell ref="C263:C268"/>
    <mergeCell ref="C269:C273"/>
    <mergeCell ref="C274:C275"/>
    <mergeCell ref="C276:C279"/>
    <mergeCell ref="A233:D233"/>
    <mergeCell ref="A234:A258"/>
    <mergeCell ref="C234:C237"/>
    <mergeCell ref="C238:C247"/>
    <mergeCell ref="C248:C252"/>
    <mergeCell ref="C253:C255"/>
    <mergeCell ref="A202:D202"/>
    <mergeCell ref="A210:B210"/>
    <mergeCell ref="A211:A232"/>
    <mergeCell ref="C211:C214"/>
    <mergeCell ref="C215:C222"/>
    <mergeCell ref="C223:C225"/>
    <mergeCell ref="C226:C227"/>
    <mergeCell ref="C228:C231"/>
    <mergeCell ref="A178:D178"/>
    <mergeCell ref="A179:A201"/>
    <mergeCell ref="C179:C183"/>
    <mergeCell ref="C184:C189"/>
    <mergeCell ref="C190:C194"/>
    <mergeCell ref="C195:C198"/>
    <mergeCell ref="A152:D152"/>
    <mergeCell ref="A158:B158"/>
    <mergeCell ref="A159:A177"/>
    <mergeCell ref="C159:C164"/>
    <mergeCell ref="C165:C170"/>
    <mergeCell ref="C171:C172"/>
    <mergeCell ref="C173:C174"/>
    <mergeCell ref="A128:D128"/>
    <mergeCell ref="A129:A151"/>
    <mergeCell ref="C129:C132"/>
    <mergeCell ref="C133:C138"/>
    <mergeCell ref="C139:C143"/>
    <mergeCell ref="C144:C146"/>
    <mergeCell ref="C147:C150"/>
    <mergeCell ref="A91:D91"/>
    <mergeCell ref="A106:B106"/>
    <mergeCell ref="A107:A127"/>
    <mergeCell ref="C107:C109"/>
    <mergeCell ref="C110:C117"/>
    <mergeCell ref="C118:C120"/>
    <mergeCell ref="C121:C122"/>
    <mergeCell ref="C123:C126"/>
    <mergeCell ref="A73:D73"/>
    <mergeCell ref="A74:A90"/>
    <mergeCell ref="C74:C77"/>
    <mergeCell ref="C78:C83"/>
    <mergeCell ref="C84:C85"/>
    <mergeCell ref="C86:C87"/>
    <mergeCell ref="A51:D51"/>
    <mergeCell ref="A54:B54"/>
    <mergeCell ref="A55:A72"/>
    <mergeCell ref="C55:C60"/>
    <mergeCell ref="C61:C65"/>
    <mergeCell ref="C66:C67"/>
    <mergeCell ref="C68:C71"/>
    <mergeCell ref="A30:A50"/>
    <mergeCell ref="C30:C31"/>
    <mergeCell ref="C32:C37"/>
    <mergeCell ref="C38:C42"/>
    <mergeCell ref="C43:C44"/>
    <mergeCell ref="P44:R44"/>
    <mergeCell ref="C45:C48"/>
    <mergeCell ref="P45:R45"/>
    <mergeCell ref="P5:R5"/>
    <mergeCell ref="A7:A28"/>
    <mergeCell ref="C8:C17"/>
    <mergeCell ref="C18:C22"/>
    <mergeCell ref="C23:C26"/>
    <mergeCell ref="A29:D29"/>
    <mergeCell ref="H5:H6"/>
    <mergeCell ref="I5:I6"/>
    <mergeCell ref="J5:J6"/>
    <mergeCell ref="L5:L6"/>
    <mergeCell ref="M5:M6"/>
    <mergeCell ref="N5:O5"/>
    <mergeCell ref="A2:J2"/>
    <mergeCell ref="L2:R2"/>
    <mergeCell ref="A3:J3"/>
    <mergeCell ref="L3:R3"/>
    <mergeCell ref="A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4" fitToWidth="0" orientation="portrait" r:id="rId1"/>
  <rowBreaks count="5" manualBreakCount="5">
    <brk id="52" max="16383" man="1"/>
    <brk id="91" max="16383" man="1"/>
    <brk id="153" max="16383" man="1"/>
    <brk id="204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Ноябрь остатки  (2)</vt:lpstr>
      <vt:lpstr>Сентябрь 2021</vt:lpstr>
      <vt:lpstr>Сентябрь остатки</vt:lpstr>
      <vt:lpstr>Октябрь2021</vt:lpstr>
      <vt:lpstr>Октябрь остатки (2)</vt:lpstr>
      <vt:lpstr>Ноябрь 2021</vt:lpstr>
      <vt:lpstr>Ноябрь остатки </vt:lpstr>
      <vt:lpstr>Декабрь 2021 </vt:lpstr>
      <vt:lpstr>Декабрь 2021(2)</vt:lpstr>
      <vt:lpstr>Декабрь остатки</vt:lpstr>
      <vt:lpstr>Январь 2022</vt:lpstr>
      <vt:lpstr>Январь остатки </vt:lpstr>
      <vt:lpstr>Февраль 2022 </vt:lpstr>
      <vt:lpstr>Февраль остатки  (2)</vt:lpstr>
      <vt:lpstr>Март 22 нов</vt:lpstr>
      <vt:lpstr>Март остатки  (3)</vt:lpstr>
      <vt:lpstr>Май 22</vt:lpstr>
      <vt:lpstr>Апрель 22  (2)</vt:lpstr>
      <vt:lpstr>СЕНТЯБРЬ 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2022-09-13T13:56:02Z</dcterms:modified>
</cp:coreProperties>
</file>